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ruppi\Ragioneria\AmministrazioneTrasparente\2020\"/>
    </mc:Choice>
  </mc:AlternateContent>
  <xr:revisionPtr revIDLastSave="0" documentId="13_ncr:1_{0E1C0218-DA97-483B-85DF-44A474EEE27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_RIT" sheetId="1" r:id="rId1"/>
  </sheets>
  <calcPr calcId="181029"/>
</workbook>
</file>

<file path=xl/calcChain.xml><?xml version="1.0" encoding="utf-8"?>
<calcChain xmlns="http://schemas.openxmlformats.org/spreadsheetml/2006/main">
  <c r="D12" i="1" l="1"/>
  <c r="D19" i="1"/>
  <c r="D20" i="1"/>
  <c r="D21" i="1"/>
  <c r="D27" i="1"/>
  <c r="D29" i="1"/>
  <c r="D37" i="1"/>
  <c r="D39" i="1"/>
  <c r="D40" i="1"/>
  <c r="D43" i="1"/>
  <c r="D44" i="1"/>
  <c r="D48" i="1"/>
  <c r="D49" i="1"/>
  <c r="D50" i="1"/>
  <c r="D51" i="1"/>
  <c r="D52" i="1"/>
  <c r="D53" i="1"/>
  <c r="D55" i="1"/>
  <c r="D56" i="1"/>
  <c r="D57" i="1"/>
  <c r="D58" i="1"/>
  <c r="D59" i="1"/>
  <c r="D61" i="1"/>
  <c r="D64" i="1"/>
  <c r="D65" i="1"/>
  <c r="D66" i="1"/>
  <c r="D67" i="1"/>
  <c r="D68" i="1"/>
  <c r="D69" i="1"/>
  <c r="D70" i="1"/>
  <c r="D71" i="1"/>
  <c r="D73" i="1"/>
  <c r="D74" i="1"/>
  <c r="D77" i="1"/>
  <c r="D83" i="1"/>
  <c r="D85" i="1"/>
  <c r="D86" i="1"/>
  <c r="D98" i="1"/>
  <c r="D99" i="1"/>
  <c r="D109" i="1"/>
  <c r="D111" i="1"/>
  <c r="D112" i="1"/>
  <c r="D113" i="1"/>
  <c r="D114" i="1"/>
  <c r="D129" i="1"/>
  <c r="D130" i="1"/>
  <c r="D150" i="1"/>
  <c r="D153" i="1"/>
  <c r="D154" i="1"/>
  <c r="D155" i="1"/>
  <c r="D156" i="1"/>
</calcChain>
</file>

<file path=xl/sharedStrings.xml><?xml version="1.0" encoding="utf-8"?>
<sst xmlns="http://schemas.openxmlformats.org/spreadsheetml/2006/main" count="792" uniqueCount="206">
  <si>
    <t>Beneficiario</t>
  </si>
  <si>
    <t>Mandato</t>
  </si>
  <si>
    <t>Data mandato</t>
  </si>
  <si>
    <t>Num. fattura</t>
  </si>
  <si>
    <t>Data fattura</t>
  </si>
  <si>
    <t>Nr.bolletta .</t>
  </si>
  <si>
    <t>Nr.carta cont.</t>
  </si>
  <si>
    <t>Data pagamento</t>
  </si>
  <si>
    <t>Data scadenza</t>
  </si>
  <si>
    <t>Data rif.(#)</t>
  </si>
  <si>
    <t>Importo</t>
  </si>
  <si>
    <t>Iva split</t>
  </si>
  <si>
    <t>Netto</t>
  </si>
  <si>
    <t>GG diff.</t>
  </si>
  <si>
    <t>Prodotto</t>
  </si>
  <si>
    <t>Stato MEF</t>
  </si>
  <si>
    <t>Causale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</si>
  <si>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</si>
  <si>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CONSORZIO HAND SOC.COOP.</t>
  </si>
  <si>
    <t>13/PA</t>
  </si>
  <si>
    <t>S</t>
  </si>
  <si>
    <t>Liquidato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</si>
  <si>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</si>
  <si>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RTCB SAS DI COMISSO CLAUDIO</t>
  </si>
  <si>
    <t>178/PA2019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</si>
  <si>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</si>
  <si>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CENTRO BIBLIOTECHE LOVAT SRL</t>
  </si>
  <si>
    <t>1357-19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</si>
  <si>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</si>
  <si>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GUARNERIO SOC. COOP.</t>
  </si>
  <si>
    <t>U/282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</si>
  <si>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</si>
  <si>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DAMATRA' ONLUS</t>
  </si>
  <si>
    <t>71/PA</t>
  </si>
  <si>
    <t>PALLICH MARINO</t>
  </si>
  <si>
    <t>FPA 1/19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</si>
  <si>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</si>
  <si>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Casa del Mobile di Notarfrancesco Mauro &amp; C. snc</t>
  </si>
  <si>
    <t>36/C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</si>
  <si>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</si>
  <si>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ACCATRE SRL</t>
  </si>
  <si>
    <t>191485/1</t>
  </si>
  <si>
    <t>STUDIO T PUBBLICITA' S.N.C.</t>
  </si>
  <si>
    <t>0000704/1/A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</si>
  <si>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</si>
  <si>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FPA 3/19</t>
  </si>
  <si>
    <t>ARTCO SERVIZI SOC.COOP. A .R.L.</t>
  </si>
  <si>
    <t>ASC COMPUTER S.A.S.</t>
  </si>
  <si>
    <t>2/142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</si>
  <si>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</si>
  <si>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FRIUL-EDIL SNC</t>
  </si>
  <si>
    <t>108/FE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</si>
  <si>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</si>
  <si>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Chiurlo TEC srl</t>
  </si>
  <si>
    <t>19-FTEL-1330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</si>
  <si>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</si>
  <si>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MdueZ snc</t>
  </si>
  <si>
    <t>147/001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</si>
  <si>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</si>
  <si>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AGRIPNEUS DI RANDI LUCIANO</t>
  </si>
  <si>
    <t>FVB9000897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</si>
  <si>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</si>
  <si>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AUTODRI DI DRI LUCIANO &amp; C. S.N.C.</t>
  </si>
  <si>
    <t>46/002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</si>
  <si>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</si>
  <si>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ARCHIUR SRL</t>
  </si>
  <si>
    <t>SELE NORDEST SRL</t>
  </si>
  <si>
    <t>ASSOCIAZIONE CULTURALE 0432</t>
  </si>
  <si>
    <t>FATTPA 37_19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</si>
  <si>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</si>
  <si>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EDIZIONI GOSSMAN DI PAIANI FABRIZIO</t>
  </si>
  <si>
    <t>35/00</t>
  </si>
  <si>
    <t>ANDRIAN LUDOVICA</t>
  </si>
  <si>
    <t>011/2019</t>
  </si>
  <si>
    <t>U/317</t>
  </si>
  <si>
    <t>47/002</t>
  </si>
  <si>
    <t>ASS. ALCATRAZ LABORATORIODELLEARTI</t>
  </si>
  <si>
    <t>ZAMARO MARTINA</t>
  </si>
  <si>
    <t>02PA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</si>
  <si>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</si>
  <si>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MADE IN FRIULI DI ZANCHIN O &amp; C.SNC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</si>
  <si>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</si>
  <si>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ECOTER S.R.L.</t>
  </si>
  <si>
    <t>16A/2019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</si>
  <si>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</si>
  <si>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15A/2019</t>
  </si>
  <si>
    <t>PRM ASCENSORI SRL</t>
  </si>
  <si>
    <t>FC0003790-0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</si>
  <si>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</si>
  <si>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NET SPA</t>
  </si>
  <si>
    <t>1901583/P</t>
  </si>
  <si>
    <t>BOXXAPPS SRL</t>
  </si>
  <si>
    <t>190855/1</t>
  </si>
  <si>
    <t>190795/1</t>
  </si>
  <si>
    <t>Gruppo Scudo srl</t>
  </si>
  <si>
    <t>4039 /EL</t>
  </si>
  <si>
    <t>ENEL SERVIZIO ELETTRICO SPA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</si>
  <si>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</si>
  <si>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COOPERATIVA ITACA Soc.Coop.Soc. ONLUS</t>
  </si>
  <si>
    <t>3292/PA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</si>
  <si>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</si>
  <si>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ITALIANA PETROLI SpA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</si>
  <si>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</si>
  <si>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UNICA SOC. COOP.</t>
  </si>
  <si>
    <t>0510/2019</t>
  </si>
  <si>
    <t>PARROCCHIA S.VINCENZO MARTIRE - GESTIONE SCUOLA MATERNA</t>
  </si>
  <si>
    <t>1PA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</si>
  <si>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</si>
  <si>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3869 /EL</t>
  </si>
  <si>
    <t>Enel Energia SpA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</si>
  <si>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</si>
  <si>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COOPERATIVA NUOVO LAVORO soc.cooperativa</t>
  </si>
  <si>
    <t>1/E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</si>
  <si>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</si>
  <si>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200202/1</t>
  </si>
  <si>
    <t>ABACO S.P.A.</t>
  </si>
  <si>
    <t>19-FTEL-1486</t>
  </si>
  <si>
    <t>43/E</t>
  </si>
  <si>
    <t>I.S.I. SRL</t>
  </si>
  <si>
    <t>2020     2</t>
  </si>
  <si>
    <t>20-FTEL-0089</t>
  </si>
  <si>
    <t>DAMIAN ADRIANO</t>
  </si>
  <si>
    <t>2/PA</t>
  </si>
  <si>
    <t>CAFC SPA</t>
  </si>
  <si>
    <t>2019/FZ/0000009263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</si>
  <si>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</si>
  <si>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2019/FZ/0000009264</t>
  </si>
  <si>
    <t>2019/FZ/0000009327</t>
  </si>
  <si>
    <t>2019/FZ/0000009328</t>
  </si>
  <si>
    <t>2019/FZ/0000009329</t>
  </si>
  <si>
    <t>CORALE CORDENONESE</t>
  </si>
  <si>
    <t>TELECOM ITALIA SPA</t>
  </si>
  <si>
    <t>8D00226891</t>
  </si>
  <si>
    <t>8D00227238</t>
  </si>
  <si>
    <t>8D00227569</t>
  </si>
  <si>
    <t>8D00226687</t>
  </si>
  <si>
    <t>8D00227044</t>
  </si>
  <si>
    <t>8D00227799</t>
  </si>
  <si>
    <t>8D00226508</t>
  </si>
  <si>
    <t>8D00227493</t>
  </si>
  <si>
    <t>8D00227826</t>
  </si>
  <si>
    <t>SNIDAR LUCIANO</t>
  </si>
  <si>
    <t>2/E / 20</t>
  </si>
  <si>
    <t>20-FTEL-0124</t>
  </si>
  <si>
    <t>ASS. CULTURALE E MUSICALE CITTA DI CODROIPO A.P.S.</t>
  </si>
  <si>
    <t>2/00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</si>
  <si>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</si>
  <si>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CNS Consorzio Nazionale Servizi</t>
  </si>
  <si>
    <t>V5/0005265</t>
  </si>
  <si>
    <t>FRIULI ANTINCENDI S.R.L.</t>
  </si>
  <si>
    <t>512X19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</si>
  <si>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</si>
  <si>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IDROSERVICE SNC DI MILOCCO R. E DEL PICCOLO L.</t>
  </si>
  <si>
    <t>PA   1/2020/PA/00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</si>
  <si>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</si>
  <si>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POSTE ITALIANE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</si>
  <si>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</si>
  <si>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GRAFICHE E. GASPARI S.R.L.</t>
  </si>
  <si>
    <t>09548/S</t>
  </si>
  <si>
    <t>28/PA2020</t>
  </si>
  <si>
    <t>FERREDIL DI GHELLER F.LLI &amp;C</t>
  </si>
  <si>
    <t>190614/D</t>
  </si>
  <si>
    <t>190613/D</t>
  </si>
  <si>
    <t>COOP NONCELLO SOC. COOPERATIVA SOCIALE ONLUS</t>
  </si>
  <si>
    <t>2019/VPA/3405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</si>
  <si>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</si>
  <si>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530X19</t>
  </si>
  <si>
    <t>2000040/P</t>
  </si>
  <si>
    <t>U/14</t>
  </si>
  <si>
    <t>ADRIACOS S.R.L.</t>
  </si>
  <si>
    <t>000011PA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</si>
  <si>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</si>
  <si>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2PA</t>
  </si>
  <si>
    <t>Wind Tre S.p.A.</t>
  </si>
  <si>
    <t>3899 /EL</t>
  </si>
  <si>
    <t>8D00016191</t>
  </si>
  <si>
    <t>8D00016804</t>
  </si>
  <si>
    <t>8D00016089</t>
  </si>
  <si>
    <t>8D00016477</t>
  </si>
  <si>
    <t>8D00015904</t>
  </si>
  <si>
    <t>8D00015881</t>
  </si>
  <si>
    <t>8D00016357</t>
  </si>
  <si>
    <t>8D00017019</t>
  </si>
  <si>
    <t>8D00016176</t>
  </si>
  <si>
    <t>BARTH ELENA</t>
  </si>
  <si>
    <t>FPA 345/20</t>
  </si>
  <si>
    <t>HALLEY VENETO SRL</t>
  </si>
  <si>
    <t>1/200084</t>
  </si>
  <si>
    <t>1/200085</t>
  </si>
  <si>
    <t>200131/1</t>
  </si>
  <si>
    <t>Informazione Friulana soc.coop</t>
  </si>
  <si>
    <t>2020/FZ/0000001081</t>
  </si>
  <si>
    <t>PANTAKIN DA VENEZIA ASS. CULTURALE</t>
  </si>
  <si>
    <t>14/20</t>
  </si>
  <si>
    <t>KYOCERA DOCUMENT SOLUTIONS ITALIA SPA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</si>
  <si>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</si>
  <si>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4147 /EL</t>
  </si>
  <si>
    <t>4148 /EL</t>
  </si>
  <si>
    <t>4200 /EL</t>
  </si>
  <si>
    <t>BOSCH ENERGY AND BUILDING SOLUTIONS ITALY S.R.L</t>
  </si>
  <si>
    <t>MFTV-20-00170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</si>
  <si>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</si>
  <si>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111 /EL</t>
  </si>
  <si>
    <t>* RISULTATO 1o TRIMESTRE *</t>
  </si>
  <si>
    <t>***************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</si>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</sst>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4" fontId="0" fillId="0" borderId="0" xfId="0" applyNumberFormat="1"/>
    <xf numFmtId="17" fontId="0" fillId="0" borderId="0" xfId="0" applyNumberFormat="1"/>
    <xf numFmtId="11" fontId="0" fillId="0" borderId="0" xfId="0" applyNumberFormat="1"/>
    <xf numFmtId="0" fontId="0" fillId="0" borderId="0" xfId="0" applyAlignment="1">
      <alignment wrapText="1"/>
    </xf>
    <xf numFmtId="0" fontId="0" fillId="33" borderId="0" xfId="0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7"/>
  <sheetViews>
    <sheetView tabSelected="1" topLeftCell="A157" workbookViewId="0">
      <selection activeCell="N1" sqref="N1:N1048576"/>
    </sheetView>
  </sheetViews>
  <sheetFormatPr defaultRowHeight="15" x14ac:dyDescent="0.25"/>
  <cols>
    <col min="1" max="1" width="25.5703125" style="5" customWidth="1"/>
    <col min="3" max="3" width="13.42578125" bestFit="1" customWidth="1"/>
    <col min="5" max="5" width="11.42578125" bestFit="1" customWidth="1"/>
    <col min="8" max="8" width="15.5703125" bestFit="1" customWidth="1"/>
    <col min="9" max="9" width="13.5703125" bestFit="1" customWidth="1"/>
    <col min="11" max="11" width="10.140625" bestFit="1" customWidth="1"/>
    <col min="13" max="13" width="10.140625" bestFit="1" customWidth="1"/>
    <col min="14" max="14" width="9.140625" style="6"/>
    <col min="15" max="15" width="10.85546875" bestFit="1" customWidth="1"/>
  </cols>
  <sheetData>
    <row r="1" spans="1:18" x14ac:dyDescent="0.25">
      <c r="A1" s="5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s="6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30" x14ac:dyDescent="0.25">
      <c r="A2" s="5" t="s">
        <v>18</v>
      </c>
      <c r="B2">
        <v>274</v>
      </c>
      <c r="C2" s="1">
        <v>43893</v>
      </c>
      <c r="D2" t="s">
        <v>19</v>
      </c>
      <c r="E2" s="1">
        <v>43799</v>
      </c>
      <c r="F2">
        <v>0</v>
      </c>
      <c r="G2">
        <v>0</v>
      </c>
      <c r="H2" s="1">
        <v>43906</v>
      </c>
      <c r="I2" s="1">
        <v>43844</v>
      </c>
      <c r="J2" t="s">
        <v>20</v>
      </c>
      <c r="K2" s="2">
        <v>1305.17</v>
      </c>
      <c r="L2">
        <v>62.15</v>
      </c>
      <c r="M2" s="2">
        <v>1243.02</v>
      </c>
      <c r="N2" s="6">
        <v>62</v>
      </c>
      <c r="O2" s="2">
        <v>77067.240000000005</v>
      </c>
      <c r="P2" t="s">
        <v>21</v>
      </c>
      <c r="R2" t="s">
        <v>22</v>
      </c>
    </row>
    <row r="3" spans="1:18" ht="30" x14ac:dyDescent="0.25">
      <c r="A3" s="5" t="s">
        <v>23</v>
      </c>
      <c r="B3">
        <v>279</v>
      </c>
      <c r="C3" s="1">
        <v>43906</v>
      </c>
      <c r="D3" t="s">
        <v>24</v>
      </c>
      <c r="E3" s="1">
        <v>43816</v>
      </c>
      <c r="F3">
        <v>0</v>
      </c>
      <c r="G3">
        <v>0</v>
      </c>
      <c r="H3" s="1">
        <v>43906</v>
      </c>
      <c r="I3" s="1">
        <v>43846</v>
      </c>
      <c r="J3" t="s">
        <v>20</v>
      </c>
      <c r="K3">
        <v>347.7</v>
      </c>
      <c r="L3">
        <v>62.7</v>
      </c>
      <c r="M3">
        <v>285</v>
      </c>
      <c r="N3" s="6">
        <v>60</v>
      </c>
      <c r="O3" s="2">
        <v>17100</v>
      </c>
      <c r="P3" t="s">
        <v>21</v>
      </c>
      <c r="R3" t="s">
        <v>25</v>
      </c>
    </row>
    <row r="4" spans="1:18" ht="30" x14ac:dyDescent="0.25">
      <c r="A4" s="5" t="s">
        <v>26</v>
      </c>
      <c r="B4">
        <v>276</v>
      </c>
      <c r="C4" s="1">
        <v>43893</v>
      </c>
      <c r="D4" t="s">
        <v>27</v>
      </c>
      <c r="E4" s="1">
        <v>43815</v>
      </c>
      <c r="F4">
        <v>0</v>
      </c>
      <c r="G4">
        <v>0</v>
      </c>
      <c r="H4" s="1">
        <v>43906</v>
      </c>
      <c r="I4" s="1">
        <v>43847</v>
      </c>
      <c r="J4" t="s">
        <v>20</v>
      </c>
      <c r="K4">
        <v>457.09</v>
      </c>
      <c r="L4">
        <v>0</v>
      </c>
      <c r="M4">
        <v>457.09</v>
      </c>
      <c r="N4" s="6">
        <v>59</v>
      </c>
      <c r="O4" s="2">
        <v>26968.31</v>
      </c>
      <c r="P4" t="s">
        <v>21</v>
      </c>
      <c r="R4" t="s">
        <v>28</v>
      </c>
    </row>
    <row r="5" spans="1:18" x14ac:dyDescent="0.25">
      <c r="A5" s="5" t="s">
        <v>29</v>
      </c>
      <c r="B5">
        <v>277</v>
      </c>
      <c r="C5" s="1">
        <v>43893</v>
      </c>
      <c r="D5" t="s">
        <v>30</v>
      </c>
      <c r="E5" s="1">
        <v>43815</v>
      </c>
      <c r="F5">
        <v>0</v>
      </c>
      <c r="G5">
        <v>0</v>
      </c>
      <c r="H5" s="1">
        <v>43907</v>
      </c>
      <c r="I5" s="1">
        <v>43848</v>
      </c>
      <c r="J5" t="s">
        <v>20</v>
      </c>
      <c r="K5" s="2">
        <v>1459.05</v>
      </c>
      <c r="L5">
        <v>0</v>
      </c>
      <c r="M5" s="2">
        <v>1459.05</v>
      </c>
      <c r="N5" s="6">
        <v>59</v>
      </c>
      <c r="O5" s="2">
        <v>86083.95</v>
      </c>
      <c r="P5" t="s">
        <v>21</v>
      </c>
      <c r="R5" t="s">
        <v>31</v>
      </c>
    </row>
    <row r="6" spans="1:18" x14ac:dyDescent="0.25">
      <c r="A6" s="5" t="s">
        <v>32</v>
      </c>
      <c r="B6">
        <v>275</v>
      </c>
      <c r="C6" s="1">
        <v>43893</v>
      </c>
      <c r="D6" t="s">
        <v>33</v>
      </c>
      <c r="E6" s="1">
        <v>43818</v>
      </c>
      <c r="F6">
        <v>0</v>
      </c>
      <c r="G6">
        <v>0</v>
      </c>
      <c r="H6" s="1">
        <v>43906</v>
      </c>
      <c r="I6" s="1">
        <v>43849</v>
      </c>
      <c r="J6" t="s">
        <v>20</v>
      </c>
      <c r="K6">
        <v>552</v>
      </c>
      <c r="L6">
        <v>26.29</v>
      </c>
      <c r="M6">
        <v>525.71</v>
      </c>
      <c r="N6" s="6">
        <v>57</v>
      </c>
      <c r="O6" s="2">
        <v>29965.47</v>
      </c>
      <c r="P6" t="s">
        <v>21</v>
      </c>
      <c r="R6" t="s">
        <v>17</v>
      </c>
    </row>
    <row r="7" spans="1:18" x14ac:dyDescent="0.25">
      <c r="A7" s="5" t="s">
        <v>34</v>
      </c>
      <c r="B7">
        <v>280</v>
      </c>
      <c r="C7" s="1">
        <v>43906</v>
      </c>
      <c r="D7" t="s">
        <v>35</v>
      </c>
      <c r="E7" s="1">
        <v>43821</v>
      </c>
      <c r="F7">
        <v>0</v>
      </c>
      <c r="G7">
        <v>0</v>
      </c>
      <c r="H7" s="1">
        <v>43906</v>
      </c>
      <c r="I7" s="1">
        <v>43851</v>
      </c>
      <c r="J7" t="s">
        <v>20</v>
      </c>
      <c r="K7">
        <v>774.7</v>
      </c>
      <c r="L7">
        <v>0</v>
      </c>
      <c r="M7">
        <v>774.7</v>
      </c>
      <c r="N7" s="6">
        <v>55</v>
      </c>
      <c r="O7" s="2">
        <v>42608.5</v>
      </c>
      <c r="P7" t="s">
        <v>21</v>
      </c>
      <c r="R7" t="s">
        <v>36</v>
      </c>
    </row>
    <row r="8" spans="1:18" ht="45" x14ac:dyDescent="0.25">
      <c r="A8" s="5" t="s">
        <v>37</v>
      </c>
      <c r="B8">
        <v>278</v>
      </c>
      <c r="C8" s="1">
        <v>43906</v>
      </c>
      <c r="D8" t="s">
        <v>38</v>
      </c>
      <c r="E8" s="1">
        <v>43822</v>
      </c>
      <c r="F8">
        <v>0</v>
      </c>
      <c r="G8">
        <v>0</v>
      </c>
      <c r="H8" s="1">
        <v>43906</v>
      </c>
      <c r="I8" s="1">
        <v>43852</v>
      </c>
      <c r="J8" t="s">
        <v>20</v>
      </c>
      <c r="K8" s="2">
        <v>2000</v>
      </c>
      <c r="L8">
        <v>360.66</v>
      </c>
      <c r="M8" s="2">
        <v>1639.34</v>
      </c>
      <c r="N8" s="6">
        <v>54</v>
      </c>
      <c r="O8" s="2">
        <v>88524.36</v>
      </c>
      <c r="P8" t="s">
        <v>21</v>
      </c>
      <c r="R8" t="s">
        <v>39</v>
      </c>
    </row>
    <row r="9" spans="1:18" x14ac:dyDescent="0.25">
      <c r="A9" s="5" t="s">
        <v>40</v>
      </c>
      <c r="B9">
        <v>355</v>
      </c>
      <c r="C9" s="1">
        <v>43909</v>
      </c>
      <c r="D9" t="s">
        <v>41</v>
      </c>
      <c r="E9" s="1">
        <v>43819</v>
      </c>
      <c r="F9">
        <v>0</v>
      </c>
      <c r="G9">
        <v>0</v>
      </c>
      <c r="H9" s="1">
        <v>43909</v>
      </c>
      <c r="I9" s="1">
        <v>43861</v>
      </c>
      <c r="J9" t="s">
        <v>20</v>
      </c>
      <c r="K9" s="2">
        <v>2440</v>
      </c>
      <c r="L9">
        <v>440</v>
      </c>
      <c r="M9" s="2">
        <v>2000</v>
      </c>
      <c r="N9" s="6">
        <v>48</v>
      </c>
      <c r="O9" s="2">
        <v>96000</v>
      </c>
      <c r="P9" t="s">
        <v>21</v>
      </c>
      <c r="R9" t="s">
        <v>17</v>
      </c>
    </row>
    <row r="10" spans="1:18" ht="30" x14ac:dyDescent="0.25">
      <c r="A10" s="5" t="s">
        <v>42</v>
      </c>
      <c r="B10">
        <v>160</v>
      </c>
      <c r="C10" s="1">
        <v>43881</v>
      </c>
      <c r="D10" t="s">
        <v>43</v>
      </c>
      <c r="E10" s="1">
        <v>43808</v>
      </c>
      <c r="F10">
        <v>0</v>
      </c>
      <c r="G10">
        <v>0</v>
      </c>
      <c r="H10" s="1">
        <v>43882</v>
      </c>
      <c r="I10" s="1">
        <v>43839</v>
      </c>
      <c r="J10" t="s">
        <v>20</v>
      </c>
      <c r="K10">
        <v>292.8</v>
      </c>
      <c r="L10">
        <v>52.8</v>
      </c>
      <c r="M10">
        <v>240</v>
      </c>
      <c r="N10" s="6">
        <v>43</v>
      </c>
      <c r="O10" s="2">
        <v>10320</v>
      </c>
      <c r="P10" t="s">
        <v>21</v>
      </c>
      <c r="R10" t="s">
        <v>44</v>
      </c>
    </row>
    <row r="11" spans="1:18" x14ac:dyDescent="0.25">
      <c r="A11" s="5" t="s">
        <v>34</v>
      </c>
      <c r="B11">
        <v>280</v>
      </c>
      <c r="C11" s="1">
        <v>43906</v>
      </c>
      <c r="D11" t="s">
        <v>45</v>
      </c>
      <c r="E11" s="1">
        <v>43827</v>
      </c>
      <c r="F11">
        <v>0</v>
      </c>
      <c r="G11">
        <v>0</v>
      </c>
      <c r="H11" s="1">
        <v>43906</v>
      </c>
      <c r="I11" s="1">
        <v>43864</v>
      </c>
      <c r="J11" t="s">
        <v>20</v>
      </c>
      <c r="K11">
        <v>774.7</v>
      </c>
      <c r="L11">
        <v>139.69999999999999</v>
      </c>
      <c r="M11">
        <v>635</v>
      </c>
      <c r="N11" s="6">
        <v>42</v>
      </c>
      <c r="O11" s="2">
        <v>26670</v>
      </c>
      <c r="P11" t="s">
        <v>21</v>
      </c>
      <c r="R11" t="s">
        <v>36</v>
      </c>
    </row>
    <row r="12" spans="1:18" ht="30" x14ac:dyDescent="0.25">
      <c r="A12" s="5" t="s">
        <v>46</v>
      </c>
      <c r="B12">
        <v>145</v>
      </c>
      <c r="C12" s="1">
        <v>43881</v>
      </c>
      <c r="D12" t="str">
        <f>"5420"</f>
        <v>5420</v>
      </c>
      <c r="E12" s="1">
        <v>43799</v>
      </c>
      <c r="F12">
        <v>0</v>
      </c>
      <c r="G12">
        <v>0</v>
      </c>
      <c r="H12" s="1">
        <v>43882</v>
      </c>
      <c r="I12" s="1">
        <v>43841</v>
      </c>
      <c r="J12" t="s">
        <v>20</v>
      </c>
      <c r="K12" s="2">
        <v>2279.12</v>
      </c>
      <c r="L12">
        <v>410.99</v>
      </c>
      <c r="M12" s="2">
        <v>1868.13</v>
      </c>
      <c r="N12" s="6">
        <v>41</v>
      </c>
      <c r="O12" s="2">
        <v>76593.33</v>
      </c>
      <c r="P12" t="s">
        <v>21</v>
      </c>
      <c r="R12" t="s">
        <v>44</v>
      </c>
    </row>
    <row r="13" spans="1:18" x14ac:dyDescent="0.25">
      <c r="A13" s="5" t="s">
        <v>47</v>
      </c>
      <c r="B13">
        <v>156</v>
      </c>
      <c r="C13" s="1">
        <v>43881</v>
      </c>
      <c r="D13" t="s">
        <v>48</v>
      </c>
      <c r="E13" s="1">
        <v>43812</v>
      </c>
      <c r="F13">
        <v>0</v>
      </c>
      <c r="G13">
        <v>0</v>
      </c>
      <c r="H13" s="1">
        <v>43882</v>
      </c>
      <c r="I13" s="1">
        <v>43842</v>
      </c>
      <c r="J13" t="s">
        <v>20</v>
      </c>
      <c r="K13" s="2">
        <v>2425.36</v>
      </c>
      <c r="L13">
        <v>437.36</v>
      </c>
      <c r="M13" s="2">
        <v>1988</v>
      </c>
      <c r="N13" s="6">
        <v>40</v>
      </c>
      <c r="O13" s="2">
        <v>79520</v>
      </c>
      <c r="P13" t="s">
        <v>21</v>
      </c>
      <c r="R13" t="s">
        <v>49</v>
      </c>
    </row>
    <row r="14" spans="1:18" x14ac:dyDescent="0.25">
      <c r="A14" s="5" t="s">
        <v>50</v>
      </c>
      <c r="B14">
        <v>141</v>
      </c>
      <c r="C14" s="1">
        <v>43881</v>
      </c>
      <c r="D14" t="s">
        <v>51</v>
      </c>
      <c r="E14" s="1">
        <v>43812</v>
      </c>
      <c r="F14">
        <v>0</v>
      </c>
      <c r="G14">
        <v>0</v>
      </c>
      <c r="H14" s="1">
        <v>43882</v>
      </c>
      <c r="I14" s="1">
        <v>43843</v>
      </c>
      <c r="J14" t="s">
        <v>20</v>
      </c>
      <c r="K14" s="2">
        <v>3428.2</v>
      </c>
      <c r="L14">
        <v>618.20000000000005</v>
      </c>
      <c r="M14" s="2">
        <v>2810</v>
      </c>
      <c r="N14" s="6">
        <v>39</v>
      </c>
      <c r="O14" s="2">
        <v>109590</v>
      </c>
      <c r="P14" t="s">
        <v>21</v>
      </c>
      <c r="R14" t="s">
        <v>52</v>
      </c>
    </row>
    <row r="15" spans="1:18" x14ac:dyDescent="0.25">
      <c r="A15" s="5" t="s">
        <v>53</v>
      </c>
      <c r="B15">
        <v>161</v>
      </c>
      <c r="C15" s="1">
        <v>43882</v>
      </c>
      <c r="D15" t="s">
        <v>54</v>
      </c>
      <c r="E15" s="1">
        <v>43812</v>
      </c>
      <c r="F15">
        <v>0</v>
      </c>
      <c r="G15">
        <v>0</v>
      </c>
      <c r="H15" s="1">
        <v>43882</v>
      </c>
      <c r="I15" s="1">
        <v>43843</v>
      </c>
      <c r="J15" t="s">
        <v>20</v>
      </c>
      <c r="K15" s="2">
        <v>3418.99</v>
      </c>
      <c r="L15">
        <v>616.54</v>
      </c>
      <c r="M15" s="2">
        <v>2802.45</v>
      </c>
      <c r="N15" s="6">
        <v>39</v>
      </c>
      <c r="O15" s="2">
        <v>109295.55</v>
      </c>
      <c r="P15" t="s">
        <v>21</v>
      </c>
      <c r="R15" t="s">
        <v>55</v>
      </c>
    </row>
    <row r="16" spans="1:18" x14ac:dyDescent="0.25">
      <c r="A16" s="5" t="s">
        <v>56</v>
      </c>
      <c r="B16">
        <v>158</v>
      </c>
      <c r="C16" s="1">
        <v>43881</v>
      </c>
      <c r="D16" t="s">
        <v>57</v>
      </c>
      <c r="E16" s="1">
        <v>43815</v>
      </c>
      <c r="F16">
        <v>0</v>
      </c>
      <c r="G16">
        <v>0</v>
      </c>
      <c r="H16" s="1">
        <v>43882</v>
      </c>
      <c r="I16" s="1">
        <v>43846</v>
      </c>
      <c r="J16" t="s">
        <v>20</v>
      </c>
      <c r="K16">
        <v>573.4</v>
      </c>
      <c r="L16">
        <v>103.4</v>
      </c>
      <c r="M16">
        <v>470</v>
      </c>
      <c r="N16" s="6">
        <v>36</v>
      </c>
      <c r="O16" s="2">
        <v>16920</v>
      </c>
      <c r="P16" t="s">
        <v>21</v>
      </c>
      <c r="R16" t="s">
        <v>58</v>
      </c>
    </row>
    <row r="17" spans="1:18" ht="30" x14ac:dyDescent="0.25">
      <c r="A17" s="5" t="s">
        <v>59</v>
      </c>
      <c r="B17">
        <v>159</v>
      </c>
      <c r="C17" s="1">
        <v>43881</v>
      </c>
      <c r="D17" t="s">
        <v>60</v>
      </c>
      <c r="E17" s="1">
        <v>43815</v>
      </c>
      <c r="F17">
        <v>0</v>
      </c>
      <c r="G17">
        <v>0</v>
      </c>
      <c r="H17" s="1">
        <v>43882</v>
      </c>
      <c r="I17" s="1">
        <v>43846</v>
      </c>
      <c r="J17" t="s">
        <v>20</v>
      </c>
      <c r="K17" s="2">
        <v>1868.31</v>
      </c>
      <c r="L17">
        <v>336.91</v>
      </c>
      <c r="M17" s="2">
        <v>1531.4</v>
      </c>
      <c r="N17" s="6">
        <v>36</v>
      </c>
      <c r="O17" s="2">
        <v>55130.400000000001</v>
      </c>
      <c r="P17" t="s">
        <v>21</v>
      </c>
      <c r="R17" t="s">
        <v>61</v>
      </c>
    </row>
    <row r="18" spans="1:18" ht="30" x14ac:dyDescent="0.25">
      <c r="A18" s="5" t="s">
        <v>62</v>
      </c>
      <c r="B18">
        <v>151</v>
      </c>
      <c r="C18" s="1">
        <v>43881</v>
      </c>
      <c r="D18" t="s">
        <v>63</v>
      </c>
      <c r="E18" s="1">
        <v>43816</v>
      </c>
      <c r="F18">
        <v>0</v>
      </c>
      <c r="G18">
        <v>0</v>
      </c>
      <c r="H18" s="1">
        <v>43882</v>
      </c>
      <c r="I18" s="1">
        <v>43847</v>
      </c>
      <c r="J18" t="s">
        <v>20</v>
      </c>
      <c r="K18">
        <v>66.88</v>
      </c>
      <c r="L18">
        <v>10.220000000000001</v>
      </c>
      <c r="M18">
        <v>56.66</v>
      </c>
      <c r="N18" s="6">
        <v>35</v>
      </c>
      <c r="O18" s="2">
        <v>1983.1</v>
      </c>
      <c r="P18" t="s">
        <v>21</v>
      </c>
      <c r="R18" t="s">
        <v>64</v>
      </c>
    </row>
    <row r="19" spans="1:18" x14ac:dyDescent="0.25">
      <c r="A19" s="5" t="s">
        <v>65</v>
      </c>
      <c r="B19">
        <v>140</v>
      </c>
      <c r="C19" s="1">
        <v>43881</v>
      </c>
      <c r="D19" t="str">
        <f>"62"</f>
        <v>62</v>
      </c>
      <c r="E19" s="1">
        <v>43818</v>
      </c>
      <c r="F19">
        <v>0</v>
      </c>
      <c r="G19">
        <v>0</v>
      </c>
      <c r="H19" s="1">
        <v>43882</v>
      </c>
      <c r="I19" s="1">
        <v>43848</v>
      </c>
      <c r="J19" t="s">
        <v>20</v>
      </c>
      <c r="K19">
        <v>507.52</v>
      </c>
      <c r="L19">
        <v>91.52</v>
      </c>
      <c r="M19">
        <v>416</v>
      </c>
      <c r="N19" s="6">
        <v>34</v>
      </c>
      <c r="O19" s="2">
        <v>14144</v>
      </c>
      <c r="P19" t="s">
        <v>21</v>
      </c>
      <c r="R19" t="s">
        <v>58</v>
      </c>
    </row>
    <row r="20" spans="1:18" x14ac:dyDescent="0.25">
      <c r="A20" s="5" t="s">
        <v>66</v>
      </c>
      <c r="B20">
        <v>169</v>
      </c>
      <c r="C20" s="1">
        <v>43882</v>
      </c>
      <c r="D20" t="str">
        <f>"001205"</f>
        <v>001205</v>
      </c>
      <c r="E20" s="1">
        <v>43819</v>
      </c>
      <c r="F20">
        <v>0</v>
      </c>
      <c r="G20">
        <v>0</v>
      </c>
      <c r="H20" s="1">
        <v>43882</v>
      </c>
      <c r="I20" s="1">
        <v>43850</v>
      </c>
      <c r="J20" t="s">
        <v>20</v>
      </c>
      <c r="K20">
        <v>298.88</v>
      </c>
      <c r="L20">
        <v>53.9</v>
      </c>
      <c r="M20">
        <v>244.98</v>
      </c>
      <c r="N20" s="6">
        <v>32</v>
      </c>
      <c r="O20" s="2">
        <v>7839.36</v>
      </c>
      <c r="P20" t="s">
        <v>21</v>
      </c>
      <c r="R20" t="s">
        <v>31</v>
      </c>
    </row>
    <row r="21" spans="1:18" x14ac:dyDescent="0.25">
      <c r="A21" s="5" t="s">
        <v>66</v>
      </c>
      <c r="B21">
        <v>168</v>
      </c>
      <c r="C21" s="1">
        <v>43882</v>
      </c>
      <c r="D21" t="str">
        <f>"001206"</f>
        <v>001206</v>
      </c>
      <c r="E21" s="1">
        <v>43819</v>
      </c>
      <c r="F21">
        <v>0</v>
      </c>
      <c r="G21">
        <v>0</v>
      </c>
      <c r="H21" s="1">
        <v>43882</v>
      </c>
      <c r="I21" s="1">
        <v>43850</v>
      </c>
      <c r="J21" t="s">
        <v>20</v>
      </c>
      <c r="K21">
        <v>524.54999999999995</v>
      </c>
      <c r="L21">
        <v>94.59</v>
      </c>
      <c r="M21">
        <v>429.96</v>
      </c>
      <c r="N21" s="6">
        <v>32</v>
      </c>
      <c r="O21" s="2">
        <v>13758.72</v>
      </c>
      <c r="P21" t="s">
        <v>21</v>
      </c>
      <c r="R21" t="s">
        <v>31</v>
      </c>
    </row>
    <row r="22" spans="1:18" ht="30" x14ac:dyDescent="0.25">
      <c r="A22" s="5" t="s">
        <v>67</v>
      </c>
      <c r="B22">
        <v>282</v>
      </c>
      <c r="C22" s="1">
        <v>43906</v>
      </c>
      <c r="D22" t="s">
        <v>68</v>
      </c>
      <c r="E22" s="1">
        <v>43816</v>
      </c>
      <c r="F22">
        <v>0</v>
      </c>
      <c r="G22">
        <v>0</v>
      </c>
      <c r="H22" s="1">
        <v>43906</v>
      </c>
      <c r="I22" s="1">
        <v>43878</v>
      </c>
      <c r="J22" t="s">
        <v>20</v>
      </c>
      <c r="K22">
        <v>793</v>
      </c>
      <c r="L22">
        <v>143</v>
      </c>
      <c r="M22">
        <v>650</v>
      </c>
      <c r="N22" s="6">
        <v>28</v>
      </c>
      <c r="O22" s="2">
        <v>18200</v>
      </c>
      <c r="P22" t="s">
        <v>21</v>
      </c>
      <c r="R22" t="s">
        <v>69</v>
      </c>
    </row>
    <row r="23" spans="1:18" ht="30" x14ac:dyDescent="0.25">
      <c r="A23" s="5" t="s">
        <v>70</v>
      </c>
      <c r="B23">
        <v>133</v>
      </c>
      <c r="C23" s="1">
        <v>43879</v>
      </c>
      <c r="D23" t="s">
        <v>71</v>
      </c>
      <c r="E23" s="1">
        <v>43822</v>
      </c>
      <c r="F23">
        <v>0</v>
      </c>
      <c r="G23">
        <v>0</v>
      </c>
      <c r="H23" s="1">
        <v>43879</v>
      </c>
      <c r="I23" s="1">
        <v>43853</v>
      </c>
      <c r="J23" t="s">
        <v>20</v>
      </c>
      <c r="K23" s="2">
        <v>1270</v>
      </c>
      <c r="L23">
        <v>0</v>
      </c>
      <c r="M23" s="2">
        <v>1270</v>
      </c>
      <c r="N23" s="6">
        <v>26</v>
      </c>
      <c r="O23" s="2">
        <v>33020</v>
      </c>
      <c r="P23" t="s">
        <v>21</v>
      </c>
      <c r="R23" t="s">
        <v>64</v>
      </c>
    </row>
    <row r="24" spans="1:18" x14ac:dyDescent="0.25">
      <c r="A24" s="5" t="s">
        <v>72</v>
      </c>
      <c r="B24">
        <v>188</v>
      </c>
      <c r="C24" s="1">
        <v>43885</v>
      </c>
      <c r="D24" t="s">
        <v>73</v>
      </c>
      <c r="E24" s="1">
        <v>43829</v>
      </c>
      <c r="F24">
        <v>0</v>
      </c>
      <c r="G24">
        <v>0</v>
      </c>
      <c r="H24" s="1">
        <v>43885</v>
      </c>
      <c r="I24" s="1">
        <v>43859</v>
      </c>
      <c r="J24" t="s">
        <v>20</v>
      </c>
      <c r="K24">
        <v>50.05</v>
      </c>
      <c r="L24">
        <v>0</v>
      </c>
      <c r="M24">
        <v>50.05</v>
      </c>
      <c r="N24" s="6">
        <v>26</v>
      </c>
      <c r="O24" s="2">
        <v>1301.3</v>
      </c>
      <c r="P24" t="s">
        <v>21</v>
      </c>
      <c r="R24" t="s">
        <v>49</v>
      </c>
    </row>
    <row r="25" spans="1:18" x14ac:dyDescent="0.25">
      <c r="A25" s="5" t="s">
        <v>29</v>
      </c>
      <c r="B25">
        <v>177</v>
      </c>
      <c r="C25" s="1">
        <v>43882</v>
      </c>
      <c r="D25" t="s">
        <v>74</v>
      </c>
      <c r="E25" s="1">
        <v>43830</v>
      </c>
      <c r="F25">
        <v>0</v>
      </c>
      <c r="G25">
        <v>0</v>
      </c>
      <c r="H25" s="1">
        <v>43885</v>
      </c>
      <c r="I25" s="1">
        <v>43860</v>
      </c>
      <c r="J25" t="s">
        <v>20</v>
      </c>
      <c r="K25" s="2">
        <v>1469.7</v>
      </c>
      <c r="L25">
        <v>0</v>
      </c>
      <c r="M25" s="2">
        <v>1469.7</v>
      </c>
      <c r="N25" s="6">
        <v>25</v>
      </c>
      <c r="O25" s="2">
        <v>36742.5</v>
      </c>
      <c r="P25" t="s">
        <v>21</v>
      </c>
      <c r="R25" t="s">
        <v>31</v>
      </c>
    </row>
    <row r="26" spans="1:18" ht="30" x14ac:dyDescent="0.25">
      <c r="A26" s="5" t="s">
        <v>62</v>
      </c>
      <c r="B26">
        <v>151</v>
      </c>
      <c r="C26" s="1">
        <v>43881</v>
      </c>
      <c r="D26" t="s">
        <v>75</v>
      </c>
      <c r="E26" s="1">
        <v>43827</v>
      </c>
      <c r="F26">
        <v>0</v>
      </c>
      <c r="G26">
        <v>0</v>
      </c>
      <c r="H26" s="1">
        <v>43882</v>
      </c>
      <c r="I26" s="1">
        <v>43858</v>
      </c>
      <c r="J26" t="s">
        <v>20</v>
      </c>
      <c r="K26">
        <v>66.88</v>
      </c>
      <c r="L26">
        <v>10.220000000000001</v>
      </c>
      <c r="M26">
        <v>56.66</v>
      </c>
      <c r="N26" s="6">
        <v>24</v>
      </c>
      <c r="O26" s="2">
        <v>1359.84</v>
      </c>
      <c r="P26" t="s">
        <v>21</v>
      </c>
      <c r="R26" t="s">
        <v>64</v>
      </c>
    </row>
    <row r="27" spans="1:18" ht="30" x14ac:dyDescent="0.25">
      <c r="A27" s="5" t="s">
        <v>76</v>
      </c>
      <c r="B27">
        <v>181</v>
      </c>
      <c r="C27" s="1">
        <v>43882</v>
      </c>
      <c r="D27" t="str">
        <f>"9"</f>
        <v>9</v>
      </c>
      <c r="E27" s="1">
        <v>43826</v>
      </c>
      <c r="F27">
        <v>0</v>
      </c>
      <c r="G27">
        <v>0</v>
      </c>
      <c r="H27" s="1">
        <v>43885</v>
      </c>
      <c r="I27" s="1">
        <v>43861</v>
      </c>
      <c r="J27" t="s">
        <v>20</v>
      </c>
      <c r="K27">
        <v>715</v>
      </c>
      <c r="L27">
        <v>0</v>
      </c>
      <c r="M27">
        <v>715</v>
      </c>
      <c r="N27" s="6">
        <v>24</v>
      </c>
      <c r="O27" s="2">
        <v>17160</v>
      </c>
      <c r="P27" t="s">
        <v>21</v>
      </c>
      <c r="R27" t="s">
        <v>44</v>
      </c>
    </row>
    <row r="28" spans="1:18" x14ac:dyDescent="0.25">
      <c r="A28" s="5" t="s">
        <v>77</v>
      </c>
      <c r="B28">
        <v>178</v>
      </c>
      <c r="C28" s="1">
        <v>43882</v>
      </c>
      <c r="D28" t="s">
        <v>78</v>
      </c>
      <c r="E28" s="1">
        <v>43832</v>
      </c>
      <c r="F28">
        <v>0</v>
      </c>
      <c r="G28">
        <v>0</v>
      </c>
      <c r="H28" s="1">
        <v>43885</v>
      </c>
      <c r="I28" s="1">
        <v>43862</v>
      </c>
      <c r="J28" t="s">
        <v>20</v>
      </c>
      <c r="K28" s="2">
        <v>1500</v>
      </c>
      <c r="L28">
        <v>0</v>
      </c>
      <c r="M28" s="2">
        <v>1500</v>
      </c>
      <c r="N28" s="6">
        <v>23</v>
      </c>
      <c r="O28" s="2">
        <v>34500</v>
      </c>
      <c r="P28" t="s">
        <v>21</v>
      </c>
      <c r="R28" t="s">
        <v>79</v>
      </c>
    </row>
    <row r="29" spans="1:18" ht="30" x14ac:dyDescent="0.25">
      <c r="A29" s="5" t="s">
        <v>80</v>
      </c>
      <c r="B29">
        <v>187</v>
      </c>
      <c r="C29" s="1">
        <v>43885</v>
      </c>
      <c r="D29" t="str">
        <f>"100"</f>
        <v>100</v>
      </c>
      <c r="E29" s="1">
        <v>43830</v>
      </c>
      <c r="F29">
        <v>0</v>
      </c>
      <c r="G29">
        <v>0</v>
      </c>
      <c r="H29" s="1">
        <v>43885</v>
      </c>
      <c r="I29" s="1">
        <v>43863</v>
      </c>
      <c r="J29" t="s">
        <v>20</v>
      </c>
      <c r="K29">
        <v>409.68</v>
      </c>
      <c r="L29">
        <v>73.88</v>
      </c>
      <c r="M29">
        <v>335.8</v>
      </c>
      <c r="N29" s="6">
        <v>22</v>
      </c>
      <c r="O29" s="2">
        <v>7387.6</v>
      </c>
      <c r="P29" t="s">
        <v>21</v>
      </c>
      <c r="R29" t="s">
        <v>81</v>
      </c>
    </row>
    <row r="30" spans="1:18" x14ac:dyDescent="0.25">
      <c r="A30" s="5" t="s">
        <v>82</v>
      </c>
      <c r="B30">
        <v>154</v>
      </c>
      <c r="C30" s="1">
        <v>43881</v>
      </c>
      <c r="D30" t="s">
        <v>83</v>
      </c>
      <c r="E30" s="1">
        <v>43816</v>
      </c>
      <c r="F30">
        <v>0</v>
      </c>
      <c r="G30">
        <v>0</v>
      </c>
      <c r="H30" s="1">
        <v>43882</v>
      </c>
      <c r="I30" s="1">
        <v>43861</v>
      </c>
      <c r="J30" t="s">
        <v>20</v>
      </c>
      <c r="K30" s="2">
        <v>2440</v>
      </c>
      <c r="L30">
        <v>440</v>
      </c>
      <c r="M30" s="2">
        <v>2000</v>
      </c>
      <c r="N30" s="6">
        <v>21</v>
      </c>
      <c r="O30" s="2">
        <v>42000</v>
      </c>
      <c r="P30" t="s">
        <v>21</v>
      </c>
      <c r="R30" t="s">
        <v>84</v>
      </c>
    </row>
    <row r="31" spans="1:18" x14ac:dyDescent="0.25">
      <c r="A31" s="5" t="s">
        <v>82</v>
      </c>
      <c r="B31">
        <v>155</v>
      </c>
      <c r="C31" s="1">
        <v>43881</v>
      </c>
      <c r="D31" t="s">
        <v>85</v>
      </c>
      <c r="E31" s="1">
        <v>43816</v>
      </c>
      <c r="F31">
        <v>0</v>
      </c>
      <c r="G31">
        <v>0</v>
      </c>
      <c r="H31" s="1">
        <v>43882</v>
      </c>
      <c r="I31" s="1">
        <v>43861</v>
      </c>
      <c r="J31" t="s">
        <v>20</v>
      </c>
      <c r="K31" s="2">
        <v>1999.99</v>
      </c>
      <c r="L31">
        <v>360.65</v>
      </c>
      <c r="M31" s="2">
        <v>1639.34</v>
      </c>
      <c r="N31" s="6">
        <v>21</v>
      </c>
      <c r="O31" s="2">
        <v>34426.14</v>
      </c>
      <c r="P31" t="s">
        <v>21</v>
      </c>
      <c r="R31" t="s">
        <v>84</v>
      </c>
    </row>
    <row r="32" spans="1:18" x14ac:dyDescent="0.25">
      <c r="A32" s="5" t="s">
        <v>86</v>
      </c>
      <c r="B32">
        <v>163</v>
      </c>
      <c r="C32" s="1">
        <v>43882</v>
      </c>
      <c r="D32" t="s">
        <v>87</v>
      </c>
      <c r="E32" s="1">
        <v>43809</v>
      </c>
      <c r="F32">
        <v>0</v>
      </c>
      <c r="G32">
        <v>0</v>
      </c>
      <c r="H32" s="1">
        <v>43882</v>
      </c>
      <c r="I32" s="1">
        <v>43861</v>
      </c>
      <c r="J32" t="s">
        <v>20</v>
      </c>
      <c r="K32">
        <v>386.28</v>
      </c>
      <c r="L32">
        <v>69.66</v>
      </c>
      <c r="M32">
        <v>316.62</v>
      </c>
      <c r="N32" s="6">
        <v>21</v>
      </c>
      <c r="O32" s="2">
        <v>6649.02</v>
      </c>
      <c r="P32" t="s">
        <v>21</v>
      </c>
      <c r="R32" t="s">
        <v>88</v>
      </c>
    </row>
    <row r="33" spans="1:18" x14ac:dyDescent="0.25">
      <c r="A33" s="5" t="s">
        <v>89</v>
      </c>
      <c r="B33">
        <v>162</v>
      </c>
      <c r="C33" s="1">
        <v>43882</v>
      </c>
      <c r="D33" t="s">
        <v>90</v>
      </c>
      <c r="E33" s="1">
        <v>43817</v>
      </c>
      <c r="F33">
        <v>0</v>
      </c>
      <c r="G33">
        <v>0</v>
      </c>
      <c r="H33" s="1">
        <v>43882</v>
      </c>
      <c r="I33" s="1">
        <v>43861</v>
      </c>
      <c r="J33" t="s">
        <v>20</v>
      </c>
      <c r="K33" s="2">
        <v>7372.15</v>
      </c>
      <c r="L33">
        <v>670.2</v>
      </c>
      <c r="M33" s="2">
        <v>6701.95</v>
      </c>
      <c r="N33" s="6">
        <v>21</v>
      </c>
      <c r="O33" s="2">
        <v>140740.95000000001</v>
      </c>
      <c r="P33" t="s">
        <v>21</v>
      </c>
      <c r="R33" t="s">
        <v>58</v>
      </c>
    </row>
    <row r="34" spans="1:18" x14ac:dyDescent="0.25">
      <c r="A34" s="5" t="s">
        <v>91</v>
      </c>
      <c r="B34">
        <v>150</v>
      </c>
      <c r="C34" s="1">
        <v>43881</v>
      </c>
      <c r="D34" t="s">
        <v>92</v>
      </c>
      <c r="E34" s="1">
        <v>43830</v>
      </c>
      <c r="F34">
        <v>0</v>
      </c>
      <c r="G34">
        <v>0</v>
      </c>
      <c r="H34" s="1">
        <v>43882</v>
      </c>
      <c r="I34" s="1">
        <v>43861</v>
      </c>
      <c r="J34" t="s">
        <v>20</v>
      </c>
      <c r="K34" s="2">
        <v>3660</v>
      </c>
      <c r="L34">
        <v>660</v>
      </c>
      <c r="M34" s="2">
        <v>3000</v>
      </c>
      <c r="N34" s="6">
        <v>21</v>
      </c>
      <c r="O34" s="2">
        <v>63000</v>
      </c>
      <c r="P34" t="s">
        <v>21</v>
      </c>
      <c r="R34" t="s">
        <v>52</v>
      </c>
    </row>
    <row r="35" spans="1:18" x14ac:dyDescent="0.25">
      <c r="A35" s="5" t="s">
        <v>91</v>
      </c>
      <c r="B35">
        <v>164</v>
      </c>
      <c r="C35" s="1">
        <v>43882</v>
      </c>
      <c r="D35" t="s">
        <v>93</v>
      </c>
      <c r="E35" s="1">
        <v>43810</v>
      </c>
      <c r="F35">
        <v>0</v>
      </c>
      <c r="G35">
        <v>0</v>
      </c>
      <c r="H35" s="1">
        <v>43882</v>
      </c>
      <c r="I35" s="1">
        <v>43861</v>
      </c>
      <c r="J35" t="s">
        <v>20</v>
      </c>
      <c r="K35" s="2">
        <v>7320</v>
      </c>
      <c r="L35" s="2">
        <v>1320</v>
      </c>
      <c r="M35" s="2">
        <v>6000</v>
      </c>
      <c r="N35" s="6">
        <v>21</v>
      </c>
      <c r="O35" s="2">
        <v>126000</v>
      </c>
      <c r="P35" t="s">
        <v>21</v>
      </c>
      <c r="R35" t="s">
        <v>52</v>
      </c>
    </row>
    <row r="36" spans="1:18" x14ac:dyDescent="0.25">
      <c r="A36" s="5" t="s">
        <v>94</v>
      </c>
      <c r="B36">
        <v>157</v>
      </c>
      <c r="C36" s="1">
        <v>43881</v>
      </c>
      <c r="D36" t="s">
        <v>95</v>
      </c>
      <c r="E36" s="1">
        <v>43819</v>
      </c>
      <c r="F36">
        <v>0</v>
      </c>
      <c r="G36">
        <v>0</v>
      </c>
      <c r="H36" s="1">
        <v>43882</v>
      </c>
      <c r="I36" s="1">
        <v>43861</v>
      </c>
      <c r="J36" t="s">
        <v>20</v>
      </c>
      <c r="K36">
        <v>291.58</v>
      </c>
      <c r="L36">
        <v>52.58</v>
      </c>
      <c r="M36">
        <v>239</v>
      </c>
      <c r="N36" s="6">
        <v>21</v>
      </c>
      <c r="O36" s="2">
        <v>5019</v>
      </c>
      <c r="P36" t="s">
        <v>21</v>
      </c>
      <c r="R36" t="s">
        <v>49</v>
      </c>
    </row>
    <row r="37" spans="1:18" ht="30" x14ac:dyDescent="0.25">
      <c r="A37" s="5" t="s">
        <v>96</v>
      </c>
      <c r="B37">
        <v>3</v>
      </c>
      <c r="C37" s="1">
        <v>43845</v>
      </c>
      <c r="D37" t="str">
        <f>"303631905080041"</f>
        <v>303631905080041</v>
      </c>
      <c r="E37" s="1">
        <v>43803</v>
      </c>
      <c r="F37">
        <v>0</v>
      </c>
      <c r="G37">
        <v>0</v>
      </c>
      <c r="H37" s="1">
        <v>43853</v>
      </c>
      <c r="I37" s="1">
        <v>43834</v>
      </c>
      <c r="J37" t="s">
        <v>20</v>
      </c>
      <c r="K37">
        <v>16.059999999999999</v>
      </c>
      <c r="L37">
        <v>2.9</v>
      </c>
      <c r="M37">
        <v>13.16</v>
      </c>
      <c r="N37" s="6">
        <v>19</v>
      </c>
      <c r="O37">
        <v>250.04</v>
      </c>
      <c r="P37" t="s">
        <v>21</v>
      </c>
      <c r="R37" t="s">
        <v>97</v>
      </c>
    </row>
    <row r="38" spans="1:18" ht="30" x14ac:dyDescent="0.25">
      <c r="A38" s="5" t="s">
        <v>98</v>
      </c>
      <c r="B38">
        <v>186</v>
      </c>
      <c r="C38" s="1">
        <v>43885</v>
      </c>
      <c r="D38" t="s">
        <v>99</v>
      </c>
      <c r="E38" s="1">
        <v>43830</v>
      </c>
      <c r="F38">
        <v>0</v>
      </c>
      <c r="G38">
        <v>0</v>
      </c>
      <c r="H38" s="1">
        <v>43885</v>
      </c>
      <c r="I38" s="1">
        <v>43867</v>
      </c>
      <c r="J38" t="s">
        <v>20</v>
      </c>
      <c r="K38" s="2">
        <v>1589.61</v>
      </c>
      <c r="L38">
        <v>286.64999999999998</v>
      </c>
      <c r="M38" s="2">
        <v>1302.96</v>
      </c>
      <c r="N38" s="6">
        <v>18</v>
      </c>
      <c r="O38" s="2">
        <v>23453.279999999999</v>
      </c>
      <c r="P38" t="s">
        <v>21</v>
      </c>
      <c r="R38" t="s">
        <v>100</v>
      </c>
    </row>
    <row r="39" spans="1:18" x14ac:dyDescent="0.25">
      <c r="A39" s="5" t="s">
        <v>101</v>
      </c>
      <c r="B39">
        <v>143</v>
      </c>
      <c r="C39" s="1">
        <v>43881</v>
      </c>
      <c r="D39" t="str">
        <f>"1369444369"</f>
        <v>1369444369</v>
      </c>
      <c r="E39" s="1">
        <v>43830</v>
      </c>
      <c r="F39">
        <v>0</v>
      </c>
      <c r="G39">
        <v>0</v>
      </c>
      <c r="H39" s="1">
        <v>43882</v>
      </c>
      <c r="I39" s="1">
        <v>43864</v>
      </c>
      <c r="J39" t="s">
        <v>20</v>
      </c>
      <c r="K39">
        <v>385.63</v>
      </c>
      <c r="L39">
        <v>69.540000000000006</v>
      </c>
      <c r="M39">
        <v>316.08999999999997</v>
      </c>
      <c r="N39" s="6">
        <v>18</v>
      </c>
      <c r="O39" s="2">
        <v>5689.62</v>
      </c>
      <c r="P39" t="s">
        <v>21</v>
      </c>
      <c r="R39" t="s">
        <v>102</v>
      </c>
    </row>
    <row r="40" spans="1:18" x14ac:dyDescent="0.25">
      <c r="A40" s="5" t="s">
        <v>101</v>
      </c>
      <c r="B40">
        <v>144</v>
      </c>
      <c r="C40" s="1">
        <v>43881</v>
      </c>
      <c r="D40" t="str">
        <f>"1369444369"</f>
        <v>1369444369</v>
      </c>
      <c r="E40" s="1">
        <v>43830</v>
      </c>
      <c r="F40">
        <v>0</v>
      </c>
      <c r="G40">
        <v>0</v>
      </c>
      <c r="H40" s="1">
        <v>43882</v>
      </c>
      <c r="I40" s="1">
        <v>43864</v>
      </c>
      <c r="J40" t="s">
        <v>20</v>
      </c>
      <c r="K40">
        <v>340.5</v>
      </c>
      <c r="L40">
        <v>61.4</v>
      </c>
      <c r="M40">
        <v>279.10000000000002</v>
      </c>
      <c r="N40" s="6">
        <v>18</v>
      </c>
      <c r="O40" s="2">
        <v>5023.8</v>
      </c>
      <c r="P40" t="s">
        <v>21</v>
      </c>
      <c r="R40" t="s">
        <v>102</v>
      </c>
    </row>
    <row r="41" spans="1:18" x14ac:dyDescent="0.25">
      <c r="A41" s="5" t="s">
        <v>103</v>
      </c>
      <c r="B41">
        <v>182</v>
      </c>
      <c r="C41" s="1">
        <v>43885</v>
      </c>
      <c r="D41" t="s">
        <v>104</v>
      </c>
      <c r="E41" s="1">
        <v>43829</v>
      </c>
      <c r="F41">
        <v>0</v>
      </c>
      <c r="G41">
        <v>0</v>
      </c>
      <c r="H41" s="1">
        <v>43885</v>
      </c>
      <c r="I41" s="1">
        <v>43867</v>
      </c>
      <c r="J41" t="s">
        <v>20</v>
      </c>
      <c r="K41" s="2">
        <v>2867</v>
      </c>
      <c r="L41">
        <v>572</v>
      </c>
      <c r="M41" s="2">
        <v>2295</v>
      </c>
      <c r="N41" s="6">
        <v>18</v>
      </c>
      <c r="O41" s="2">
        <v>41310</v>
      </c>
      <c r="P41" t="s">
        <v>21</v>
      </c>
      <c r="R41" t="s">
        <v>31</v>
      </c>
    </row>
    <row r="42" spans="1:18" x14ac:dyDescent="0.25">
      <c r="A42" s="5" t="s">
        <v>103</v>
      </c>
      <c r="B42">
        <v>183</v>
      </c>
      <c r="C42" s="1">
        <v>43885</v>
      </c>
      <c r="D42" t="s">
        <v>104</v>
      </c>
      <c r="E42" s="1">
        <v>43829</v>
      </c>
      <c r="F42">
        <v>0</v>
      </c>
      <c r="G42">
        <v>0</v>
      </c>
      <c r="H42" s="1">
        <v>43885</v>
      </c>
      <c r="I42" s="1">
        <v>43867</v>
      </c>
      <c r="J42" t="s">
        <v>20</v>
      </c>
      <c r="K42">
        <v>305</v>
      </c>
      <c r="L42">
        <v>0</v>
      </c>
      <c r="M42">
        <v>305</v>
      </c>
      <c r="N42" s="6">
        <v>18</v>
      </c>
      <c r="O42" s="2">
        <v>5490</v>
      </c>
      <c r="P42" t="s">
        <v>21</v>
      </c>
      <c r="R42" t="s">
        <v>31</v>
      </c>
    </row>
    <row r="43" spans="1:18" ht="30" x14ac:dyDescent="0.25">
      <c r="A43" s="5" t="s">
        <v>96</v>
      </c>
      <c r="B43">
        <v>4</v>
      </c>
      <c r="C43" s="1">
        <v>43845</v>
      </c>
      <c r="D43" t="str">
        <f>"303630506033141"</f>
        <v>303630506033141</v>
      </c>
      <c r="E43" s="1">
        <v>43805</v>
      </c>
      <c r="F43">
        <v>0</v>
      </c>
      <c r="G43">
        <v>0</v>
      </c>
      <c r="H43" s="1">
        <v>43853</v>
      </c>
      <c r="I43" s="1">
        <v>43836</v>
      </c>
      <c r="J43" t="s">
        <v>20</v>
      </c>
      <c r="K43">
        <v>49.56</v>
      </c>
      <c r="L43">
        <v>8.94</v>
      </c>
      <c r="M43">
        <v>40.619999999999997</v>
      </c>
      <c r="N43" s="6">
        <v>17</v>
      </c>
      <c r="O43">
        <v>690.54</v>
      </c>
      <c r="P43" t="s">
        <v>21</v>
      </c>
      <c r="R43" t="s">
        <v>97</v>
      </c>
    </row>
    <row r="44" spans="1:18" ht="30" x14ac:dyDescent="0.25">
      <c r="A44" s="5" t="s">
        <v>96</v>
      </c>
      <c r="B44">
        <v>134</v>
      </c>
      <c r="C44" s="1">
        <v>43880</v>
      </c>
      <c r="D44" t="str">
        <f>"303630506033142"</f>
        <v>303630506033142</v>
      </c>
      <c r="E44" s="1">
        <v>43833</v>
      </c>
      <c r="F44">
        <v>0</v>
      </c>
      <c r="G44">
        <v>0</v>
      </c>
      <c r="H44" s="1">
        <v>43880</v>
      </c>
      <c r="I44" s="1">
        <v>43863</v>
      </c>
      <c r="J44" t="s">
        <v>20</v>
      </c>
      <c r="K44">
        <v>3.56</v>
      </c>
      <c r="L44">
        <v>0.64</v>
      </c>
      <c r="M44">
        <v>2.92</v>
      </c>
      <c r="N44" s="6">
        <v>17</v>
      </c>
      <c r="O44">
        <v>49.64</v>
      </c>
      <c r="P44" t="s">
        <v>21</v>
      </c>
      <c r="R44" t="s">
        <v>97</v>
      </c>
    </row>
    <row r="45" spans="1:18" ht="45" x14ac:dyDescent="0.25">
      <c r="A45" s="5" t="s">
        <v>105</v>
      </c>
      <c r="B45">
        <v>173</v>
      </c>
      <c r="C45" s="1">
        <v>43882</v>
      </c>
      <c r="D45" t="s">
        <v>106</v>
      </c>
      <c r="E45" s="1">
        <v>43838</v>
      </c>
      <c r="F45">
        <v>0</v>
      </c>
      <c r="G45">
        <v>0</v>
      </c>
      <c r="H45" s="1">
        <v>43885</v>
      </c>
      <c r="I45" s="1">
        <v>43868</v>
      </c>
      <c r="J45" t="s">
        <v>20</v>
      </c>
      <c r="K45" s="2">
        <v>3605.24</v>
      </c>
      <c r="L45">
        <v>138.66</v>
      </c>
      <c r="M45" s="2">
        <v>3466.58</v>
      </c>
      <c r="N45" s="6">
        <v>17</v>
      </c>
      <c r="O45" s="2">
        <v>58931.86</v>
      </c>
      <c r="P45" t="s">
        <v>21</v>
      </c>
      <c r="R45" t="s">
        <v>107</v>
      </c>
    </row>
    <row r="46" spans="1:18" x14ac:dyDescent="0.25">
      <c r="A46" s="5" t="s">
        <v>94</v>
      </c>
      <c r="B46">
        <v>272</v>
      </c>
      <c r="C46" s="1">
        <v>43893</v>
      </c>
      <c r="D46" t="s">
        <v>108</v>
      </c>
      <c r="E46" s="1">
        <v>43799</v>
      </c>
      <c r="F46">
        <v>0</v>
      </c>
      <c r="G46">
        <v>0</v>
      </c>
      <c r="H46" s="1">
        <v>43906</v>
      </c>
      <c r="I46" s="1">
        <v>43890</v>
      </c>
      <c r="J46" t="s">
        <v>20</v>
      </c>
      <c r="K46">
        <v>244</v>
      </c>
      <c r="L46">
        <v>53.68</v>
      </c>
      <c r="M46">
        <v>190.32</v>
      </c>
      <c r="N46" s="6">
        <v>16</v>
      </c>
      <c r="O46" s="2">
        <v>3045.12</v>
      </c>
      <c r="P46" t="s">
        <v>21</v>
      </c>
      <c r="R46" t="s">
        <v>49</v>
      </c>
    </row>
    <row r="47" spans="1:18" x14ac:dyDescent="0.25">
      <c r="A47" s="5" t="s">
        <v>94</v>
      </c>
      <c r="B47">
        <v>273</v>
      </c>
      <c r="C47" s="1">
        <v>43893</v>
      </c>
      <c r="D47" t="s">
        <v>108</v>
      </c>
      <c r="E47" s="1">
        <v>43799</v>
      </c>
      <c r="F47">
        <v>0</v>
      </c>
      <c r="G47">
        <v>0</v>
      </c>
      <c r="H47" s="1">
        <v>43906</v>
      </c>
      <c r="I47" s="1">
        <v>43890</v>
      </c>
      <c r="J47" t="s">
        <v>20</v>
      </c>
      <c r="K47">
        <v>53.68</v>
      </c>
      <c r="L47">
        <v>0</v>
      </c>
      <c r="M47">
        <v>53.68</v>
      </c>
      <c r="N47" s="6">
        <v>16</v>
      </c>
      <c r="O47">
        <v>858.88</v>
      </c>
      <c r="P47" t="s">
        <v>21</v>
      </c>
      <c r="R47" t="s">
        <v>49</v>
      </c>
    </row>
    <row r="48" spans="1:18" x14ac:dyDescent="0.25">
      <c r="A48" s="5" t="s">
        <v>109</v>
      </c>
      <c r="B48">
        <v>2</v>
      </c>
      <c r="C48" s="1">
        <v>43845</v>
      </c>
      <c r="D48" t="str">
        <f>"003076722236"</f>
        <v>003076722236</v>
      </c>
      <c r="E48" s="1">
        <v>43803</v>
      </c>
      <c r="F48">
        <v>0</v>
      </c>
      <c r="G48">
        <v>0</v>
      </c>
      <c r="H48" s="1">
        <v>43853</v>
      </c>
      <c r="I48" s="1">
        <v>43838</v>
      </c>
      <c r="J48" t="s">
        <v>20</v>
      </c>
      <c r="K48">
        <v>17.260000000000002</v>
      </c>
      <c r="L48">
        <v>3.11</v>
      </c>
      <c r="M48">
        <v>14.15</v>
      </c>
      <c r="N48" s="6">
        <v>15</v>
      </c>
      <c r="O48">
        <v>212.25</v>
      </c>
      <c r="P48" t="s">
        <v>21</v>
      </c>
      <c r="R48" t="s">
        <v>110</v>
      </c>
    </row>
    <row r="49" spans="1:18" x14ac:dyDescent="0.25">
      <c r="A49" s="5" t="s">
        <v>109</v>
      </c>
      <c r="B49">
        <v>2</v>
      </c>
      <c r="C49" s="1">
        <v>43845</v>
      </c>
      <c r="D49" t="str">
        <f>"003076722235"</f>
        <v>003076722235</v>
      </c>
      <c r="E49" s="1">
        <v>43803</v>
      </c>
      <c r="F49">
        <v>0</v>
      </c>
      <c r="G49">
        <v>0</v>
      </c>
      <c r="H49" s="1">
        <v>43853</v>
      </c>
      <c r="I49" s="1">
        <v>43838</v>
      </c>
      <c r="J49" t="s">
        <v>20</v>
      </c>
      <c r="K49">
        <v>363.96</v>
      </c>
      <c r="L49">
        <v>65.63</v>
      </c>
      <c r="M49">
        <v>298.33</v>
      </c>
      <c r="N49" s="6">
        <v>15</v>
      </c>
      <c r="O49" s="2">
        <v>4474.95</v>
      </c>
      <c r="P49" t="s">
        <v>21</v>
      </c>
      <c r="R49" t="s">
        <v>110</v>
      </c>
    </row>
    <row r="50" spans="1:18" x14ac:dyDescent="0.25">
      <c r="A50" s="5" t="s">
        <v>109</v>
      </c>
      <c r="B50">
        <v>2</v>
      </c>
      <c r="C50" s="1">
        <v>43845</v>
      </c>
      <c r="D50" t="str">
        <f>"003076722234"</f>
        <v>003076722234</v>
      </c>
      <c r="E50" s="1">
        <v>43803</v>
      </c>
      <c r="F50">
        <v>0</v>
      </c>
      <c r="G50">
        <v>0</v>
      </c>
      <c r="H50" s="1">
        <v>43853</v>
      </c>
      <c r="I50" s="1">
        <v>43838</v>
      </c>
      <c r="J50" t="s">
        <v>20</v>
      </c>
      <c r="K50">
        <v>248.39</v>
      </c>
      <c r="L50">
        <v>44.79</v>
      </c>
      <c r="M50">
        <v>203.6</v>
      </c>
      <c r="N50" s="6">
        <v>15</v>
      </c>
      <c r="O50" s="2">
        <v>3054</v>
      </c>
      <c r="P50" t="s">
        <v>21</v>
      </c>
      <c r="R50" t="s">
        <v>110</v>
      </c>
    </row>
    <row r="51" spans="1:18" x14ac:dyDescent="0.25">
      <c r="A51" s="5" t="s">
        <v>109</v>
      </c>
      <c r="B51">
        <v>2</v>
      </c>
      <c r="C51" s="1">
        <v>43845</v>
      </c>
      <c r="D51" t="str">
        <f>"003076722237"</f>
        <v>003076722237</v>
      </c>
      <c r="E51" s="1">
        <v>43803</v>
      </c>
      <c r="F51">
        <v>0</v>
      </c>
      <c r="G51">
        <v>0</v>
      </c>
      <c r="H51" s="1">
        <v>43853</v>
      </c>
      <c r="I51" s="1">
        <v>43838</v>
      </c>
      <c r="J51" t="s">
        <v>20</v>
      </c>
      <c r="K51">
        <v>222.41</v>
      </c>
      <c r="L51">
        <v>40.11</v>
      </c>
      <c r="M51">
        <v>182.3</v>
      </c>
      <c r="N51" s="6">
        <v>15</v>
      </c>
      <c r="O51" s="2">
        <v>2734.5</v>
      </c>
      <c r="P51" t="s">
        <v>21</v>
      </c>
      <c r="R51" t="s">
        <v>110</v>
      </c>
    </row>
    <row r="52" spans="1:18" ht="30" x14ac:dyDescent="0.25">
      <c r="A52" s="5" t="s">
        <v>96</v>
      </c>
      <c r="B52">
        <v>4</v>
      </c>
      <c r="C52" s="1">
        <v>43845</v>
      </c>
      <c r="D52" t="str">
        <f>"303634103026541"</f>
        <v>303634103026541</v>
      </c>
      <c r="E52" s="1">
        <v>43808</v>
      </c>
      <c r="F52">
        <v>0</v>
      </c>
      <c r="G52">
        <v>0</v>
      </c>
      <c r="H52" s="1">
        <v>43853</v>
      </c>
      <c r="I52" s="1">
        <v>43839</v>
      </c>
      <c r="J52" t="s">
        <v>20</v>
      </c>
      <c r="K52">
        <v>17.52</v>
      </c>
      <c r="L52">
        <v>3.16</v>
      </c>
      <c r="M52">
        <v>14.36</v>
      </c>
      <c r="N52" s="6">
        <v>14</v>
      </c>
      <c r="O52">
        <v>201.04</v>
      </c>
      <c r="P52" t="s">
        <v>21</v>
      </c>
      <c r="R52" t="s">
        <v>97</v>
      </c>
    </row>
    <row r="53" spans="1:18" ht="30" x14ac:dyDescent="0.25">
      <c r="A53" s="5" t="s">
        <v>96</v>
      </c>
      <c r="B53">
        <v>8</v>
      </c>
      <c r="C53" s="1">
        <v>43845</v>
      </c>
      <c r="D53" t="str">
        <f>"303634103008041"</f>
        <v>303634103008041</v>
      </c>
      <c r="E53" s="1">
        <v>43808</v>
      </c>
      <c r="F53">
        <v>0</v>
      </c>
      <c r="G53">
        <v>0</v>
      </c>
      <c r="H53" s="1">
        <v>43853</v>
      </c>
      <c r="I53" s="1">
        <v>43839</v>
      </c>
      <c r="J53" t="s">
        <v>20</v>
      </c>
      <c r="K53">
        <v>74.25</v>
      </c>
      <c r="L53">
        <v>13.39</v>
      </c>
      <c r="M53">
        <v>60.86</v>
      </c>
      <c r="N53" s="6">
        <v>14</v>
      </c>
      <c r="O53">
        <v>852.04</v>
      </c>
      <c r="P53" t="s">
        <v>21</v>
      </c>
      <c r="R53" t="s">
        <v>97</v>
      </c>
    </row>
    <row r="54" spans="1:18" ht="30" x14ac:dyDescent="0.25">
      <c r="A54" s="5" t="s">
        <v>111</v>
      </c>
      <c r="B54">
        <v>349</v>
      </c>
      <c r="C54" s="1">
        <v>43908</v>
      </c>
      <c r="D54" t="s">
        <v>112</v>
      </c>
      <c r="E54" s="1">
        <v>43861</v>
      </c>
      <c r="F54">
        <v>0</v>
      </c>
      <c r="G54">
        <v>0</v>
      </c>
      <c r="H54" s="1">
        <v>43909</v>
      </c>
      <c r="I54" s="1">
        <v>43895</v>
      </c>
      <c r="J54" t="s">
        <v>20</v>
      </c>
      <c r="K54">
        <v>713.7</v>
      </c>
      <c r="L54">
        <v>128.69999999999999</v>
      </c>
      <c r="M54">
        <v>585</v>
      </c>
      <c r="N54" s="6">
        <v>14</v>
      </c>
      <c r="O54" s="2">
        <v>8190</v>
      </c>
      <c r="P54" t="s">
        <v>21</v>
      </c>
      <c r="R54" t="s">
        <v>113</v>
      </c>
    </row>
    <row r="55" spans="1:18" ht="30" x14ac:dyDescent="0.25">
      <c r="A55" s="5" t="s">
        <v>96</v>
      </c>
      <c r="B55">
        <v>4</v>
      </c>
      <c r="C55" s="1">
        <v>43845</v>
      </c>
      <c r="D55" t="str">
        <f>"303631205032041"</f>
        <v>303631205032041</v>
      </c>
      <c r="E55" s="1">
        <v>43808</v>
      </c>
      <c r="F55">
        <v>0</v>
      </c>
      <c r="G55">
        <v>0</v>
      </c>
      <c r="H55" s="1">
        <v>43853</v>
      </c>
      <c r="I55" s="1">
        <v>43840</v>
      </c>
      <c r="J55" t="s">
        <v>20</v>
      </c>
      <c r="K55">
        <v>252.65</v>
      </c>
      <c r="L55">
        <v>45.56</v>
      </c>
      <c r="M55">
        <v>207.09</v>
      </c>
      <c r="N55" s="6">
        <v>13</v>
      </c>
      <c r="O55" s="2">
        <v>2692.17</v>
      </c>
      <c r="P55" t="s">
        <v>21</v>
      </c>
      <c r="R55" t="s">
        <v>97</v>
      </c>
    </row>
    <row r="56" spans="1:18" ht="30" x14ac:dyDescent="0.25">
      <c r="A56" s="5" t="s">
        <v>96</v>
      </c>
      <c r="B56">
        <v>4</v>
      </c>
      <c r="C56" s="1">
        <v>43845</v>
      </c>
      <c r="D56" t="str">
        <f>"303631805055561"</f>
        <v>303631805055561</v>
      </c>
      <c r="E56" s="1">
        <v>43808</v>
      </c>
      <c r="F56">
        <v>0</v>
      </c>
      <c r="G56">
        <v>0</v>
      </c>
      <c r="H56" s="1">
        <v>43853</v>
      </c>
      <c r="I56" s="1">
        <v>43840</v>
      </c>
      <c r="J56" t="s">
        <v>20</v>
      </c>
      <c r="K56">
        <v>200.89</v>
      </c>
      <c r="L56">
        <v>36.229999999999997</v>
      </c>
      <c r="M56">
        <v>164.66</v>
      </c>
      <c r="N56" s="6">
        <v>13</v>
      </c>
      <c r="O56" s="2">
        <v>2140.58</v>
      </c>
      <c r="P56" t="s">
        <v>21</v>
      </c>
      <c r="R56" t="s">
        <v>97</v>
      </c>
    </row>
    <row r="57" spans="1:18" ht="30" x14ac:dyDescent="0.25">
      <c r="A57" s="5" t="s">
        <v>96</v>
      </c>
      <c r="B57">
        <v>5</v>
      </c>
      <c r="C57" s="1">
        <v>43845</v>
      </c>
      <c r="D57" t="str">
        <f>"303631205006041"</f>
        <v>303631205006041</v>
      </c>
      <c r="E57" s="1">
        <v>43808</v>
      </c>
      <c r="F57">
        <v>0</v>
      </c>
      <c r="G57">
        <v>0</v>
      </c>
      <c r="H57" s="1">
        <v>43853</v>
      </c>
      <c r="I57" s="1">
        <v>43840</v>
      </c>
      <c r="J57" t="s">
        <v>20</v>
      </c>
      <c r="K57">
        <v>6.13</v>
      </c>
      <c r="L57">
        <v>3.16</v>
      </c>
      <c r="M57">
        <v>2.97</v>
      </c>
      <c r="N57" s="6">
        <v>13</v>
      </c>
      <c r="O57">
        <v>38.61</v>
      </c>
      <c r="P57" t="s">
        <v>21</v>
      </c>
      <c r="R57" t="s">
        <v>97</v>
      </c>
    </row>
    <row r="58" spans="1:18" ht="30" x14ac:dyDescent="0.25">
      <c r="A58" s="5" t="s">
        <v>96</v>
      </c>
      <c r="B58">
        <v>7</v>
      </c>
      <c r="C58" s="1">
        <v>43845</v>
      </c>
      <c r="D58" t="str">
        <f>"303631205035041"</f>
        <v>303631205035041</v>
      </c>
      <c r="E58" s="1">
        <v>43808</v>
      </c>
      <c r="F58">
        <v>0</v>
      </c>
      <c r="G58">
        <v>0</v>
      </c>
      <c r="H58" s="1">
        <v>43853</v>
      </c>
      <c r="I58" s="1">
        <v>43840</v>
      </c>
      <c r="J58" t="s">
        <v>20</v>
      </c>
      <c r="K58">
        <v>252.17</v>
      </c>
      <c r="L58">
        <v>45.47</v>
      </c>
      <c r="M58">
        <v>206.7</v>
      </c>
      <c r="N58" s="6">
        <v>13</v>
      </c>
      <c r="O58" s="2">
        <v>2687.1</v>
      </c>
      <c r="P58" t="s">
        <v>21</v>
      </c>
      <c r="R58" t="s">
        <v>97</v>
      </c>
    </row>
    <row r="59" spans="1:18" ht="30" x14ac:dyDescent="0.25">
      <c r="A59" s="5" t="s">
        <v>96</v>
      </c>
      <c r="B59">
        <v>6</v>
      </c>
      <c r="C59" s="1">
        <v>43845</v>
      </c>
      <c r="D59" t="str">
        <f>"303631205006041"</f>
        <v>303631205006041</v>
      </c>
      <c r="E59" s="1">
        <v>43808</v>
      </c>
      <c r="F59">
        <v>0</v>
      </c>
      <c r="G59">
        <v>0</v>
      </c>
      <c r="H59" s="1">
        <v>43853</v>
      </c>
      <c r="I59" s="1">
        <v>43840</v>
      </c>
      <c r="J59" t="s">
        <v>20</v>
      </c>
      <c r="K59">
        <v>11.39</v>
      </c>
      <c r="L59">
        <v>0</v>
      </c>
      <c r="M59">
        <v>11.39</v>
      </c>
      <c r="N59" s="6">
        <v>13</v>
      </c>
      <c r="O59">
        <v>148.07</v>
      </c>
      <c r="P59" t="s">
        <v>21</v>
      </c>
      <c r="R59" t="s">
        <v>97</v>
      </c>
    </row>
    <row r="60" spans="1:18" x14ac:dyDescent="0.25">
      <c r="A60" s="5" t="s">
        <v>40</v>
      </c>
      <c r="B60">
        <v>346</v>
      </c>
      <c r="C60" s="1">
        <v>43908</v>
      </c>
      <c r="D60" t="s">
        <v>114</v>
      </c>
      <c r="E60" s="1">
        <v>43859</v>
      </c>
      <c r="F60">
        <v>0</v>
      </c>
      <c r="G60">
        <v>0</v>
      </c>
      <c r="H60" s="1">
        <v>43909</v>
      </c>
      <c r="I60" s="1">
        <v>43896</v>
      </c>
      <c r="J60" t="s">
        <v>20</v>
      </c>
      <c r="K60">
        <v>976</v>
      </c>
      <c r="L60">
        <v>176</v>
      </c>
      <c r="M60">
        <v>800</v>
      </c>
      <c r="N60" s="6">
        <v>13</v>
      </c>
      <c r="O60" s="2">
        <v>10400</v>
      </c>
      <c r="P60" t="s">
        <v>21</v>
      </c>
      <c r="R60" t="s">
        <v>17</v>
      </c>
    </row>
    <row r="61" spans="1:18" x14ac:dyDescent="0.25">
      <c r="A61" s="5" t="s">
        <v>115</v>
      </c>
      <c r="B61">
        <v>15</v>
      </c>
      <c r="C61" s="1">
        <v>43846</v>
      </c>
      <c r="D61" t="str">
        <f>"2019120005471"</f>
        <v>2019120005471</v>
      </c>
      <c r="E61" s="1">
        <v>43809</v>
      </c>
      <c r="F61">
        <v>0</v>
      </c>
      <c r="G61">
        <v>0</v>
      </c>
      <c r="H61" s="1">
        <v>43853</v>
      </c>
      <c r="I61" s="1">
        <v>43840</v>
      </c>
      <c r="J61" t="s">
        <v>20</v>
      </c>
      <c r="K61">
        <v>5.4</v>
      </c>
      <c r="L61">
        <v>0.97</v>
      </c>
      <c r="M61">
        <v>4.43</v>
      </c>
      <c r="N61" s="6">
        <v>13</v>
      </c>
      <c r="O61">
        <v>57.59</v>
      </c>
      <c r="P61" t="s">
        <v>21</v>
      </c>
      <c r="R61" t="s">
        <v>88</v>
      </c>
    </row>
    <row r="62" spans="1:18" x14ac:dyDescent="0.25">
      <c r="A62" s="5" t="s">
        <v>53</v>
      </c>
      <c r="B62">
        <v>142</v>
      </c>
      <c r="C62" s="1">
        <v>43881</v>
      </c>
      <c r="D62" t="s">
        <v>116</v>
      </c>
      <c r="E62" s="1">
        <v>43830</v>
      </c>
      <c r="F62">
        <v>0</v>
      </c>
      <c r="G62">
        <v>0</v>
      </c>
      <c r="H62" s="1">
        <v>43882</v>
      </c>
      <c r="I62" s="1">
        <v>43869</v>
      </c>
      <c r="J62" t="s">
        <v>20</v>
      </c>
      <c r="K62" s="2">
        <v>3969.12</v>
      </c>
      <c r="L62">
        <v>715.74</v>
      </c>
      <c r="M62" s="2">
        <v>3253.38</v>
      </c>
      <c r="N62" s="6">
        <v>13</v>
      </c>
      <c r="O62" s="2">
        <v>42293.94</v>
      </c>
      <c r="P62" t="s">
        <v>21</v>
      </c>
      <c r="R62" t="s">
        <v>55</v>
      </c>
    </row>
    <row r="63" spans="1:18" ht="30" x14ac:dyDescent="0.25">
      <c r="A63" s="5" t="s">
        <v>111</v>
      </c>
      <c r="B63">
        <v>153</v>
      </c>
      <c r="C63" s="1">
        <v>43881</v>
      </c>
      <c r="D63" t="s">
        <v>117</v>
      </c>
      <c r="E63" s="1">
        <v>43830</v>
      </c>
      <c r="F63">
        <v>0</v>
      </c>
      <c r="G63">
        <v>0</v>
      </c>
      <c r="H63" s="1">
        <v>43882</v>
      </c>
      <c r="I63" s="1">
        <v>43870</v>
      </c>
      <c r="J63" t="s">
        <v>20</v>
      </c>
      <c r="K63" s="2">
        <v>1427.4</v>
      </c>
      <c r="L63">
        <v>257.39999999999998</v>
      </c>
      <c r="M63" s="2">
        <v>1170</v>
      </c>
      <c r="N63" s="6">
        <v>12</v>
      </c>
      <c r="O63" s="2">
        <v>14040</v>
      </c>
      <c r="P63" t="s">
        <v>21</v>
      </c>
      <c r="R63" t="s">
        <v>100</v>
      </c>
    </row>
    <row r="64" spans="1:18" ht="30" x14ac:dyDescent="0.25">
      <c r="A64" s="5" t="s">
        <v>96</v>
      </c>
      <c r="B64">
        <v>113</v>
      </c>
      <c r="C64" s="1">
        <v>43872</v>
      </c>
      <c r="D64" t="str">
        <f>"303631205006042"</f>
        <v>303631205006042</v>
      </c>
      <c r="E64" s="1">
        <v>43833</v>
      </c>
      <c r="F64">
        <v>0</v>
      </c>
      <c r="G64">
        <v>0</v>
      </c>
      <c r="H64" s="1">
        <v>43874</v>
      </c>
      <c r="I64" s="1">
        <v>43863</v>
      </c>
      <c r="J64" t="s">
        <v>20</v>
      </c>
      <c r="K64">
        <v>288.61</v>
      </c>
      <c r="L64">
        <v>130.72999999999999</v>
      </c>
      <c r="M64">
        <v>157.88</v>
      </c>
      <c r="N64" s="6">
        <v>11</v>
      </c>
      <c r="O64" s="2">
        <v>1736.68</v>
      </c>
      <c r="P64" t="s">
        <v>21</v>
      </c>
      <c r="R64" t="s">
        <v>97</v>
      </c>
    </row>
    <row r="65" spans="1:18" ht="30" x14ac:dyDescent="0.25">
      <c r="A65" s="5" t="s">
        <v>96</v>
      </c>
      <c r="B65">
        <v>111</v>
      </c>
      <c r="C65" s="1">
        <v>43872</v>
      </c>
      <c r="D65" t="str">
        <f>"303631205006042"</f>
        <v>303631205006042</v>
      </c>
      <c r="E65" s="1">
        <v>43833</v>
      </c>
      <c r="F65">
        <v>0</v>
      </c>
      <c r="G65">
        <v>0</v>
      </c>
      <c r="H65" s="1">
        <v>43874</v>
      </c>
      <c r="I65" s="1">
        <v>43863</v>
      </c>
      <c r="J65" t="s">
        <v>20</v>
      </c>
      <c r="K65">
        <v>143.87</v>
      </c>
      <c r="L65">
        <v>0</v>
      </c>
      <c r="M65">
        <v>143.87</v>
      </c>
      <c r="N65" s="6">
        <v>11</v>
      </c>
      <c r="O65" s="2">
        <v>1582.57</v>
      </c>
      <c r="P65" t="s">
        <v>21</v>
      </c>
      <c r="R65" t="s">
        <v>97</v>
      </c>
    </row>
    <row r="66" spans="1:18" ht="30" x14ac:dyDescent="0.25">
      <c r="A66" s="5" t="s">
        <v>96</v>
      </c>
      <c r="B66">
        <v>112</v>
      </c>
      <c r="C66" s="1">
        <v>43872</v>
      </c>
      <c r="D66" t="str">
        <f>"303631205006042"</f>
        <v>303631205006042</v>
      </c>
      <c r="E66" s="1">
        <v>43833</v>
      </c>
      <c r="F66">
        <v>0</v>
      </c>
      <c r="G66">
        <v>0</v>
      </c>
      <c r="H66" s="1">
        <v>43874</v>
      </c>
      <c r="I66" s="1">
        <v>43863</v>
      </c>
      <c r="J66" t="s">
        <v>20</v>
      </c>
      <c r="K66">
        <v>109.87</v>
      </c>
      <c r="L66">
        <v>0</v>
      </c>
      <c r="M66">
        <v>109.87</v>
      </c>
      <c r="N66" s="6">
        <v>11</v>
      </c>
      <c r="O66" s="2">
        <v>1208.57</v>
      </c>
      <c r="P66" t="s">
        <v>21</v>
      </c>
      <c r="R66" t="s">
        <v>97</v>
      </c>
    </row>
    <row r="67" spans="1:18" ht="30" x14ac:dyDescent="0.25">
      <c r="A67" s="5" t="s">
        <v>96</v>
      </c>
      <c r="B67">
        <v>114</v>
      </c>
      <c r="C67" s="1">
        <v>43872</v>
      </c>
      <c r="D67" t="str">
        <f>"303631205006042"</f>
        <v>303631205006042</v>
      </c>
      <c r="E67" s="1">
        <v>43833</v>
      </c>
      <c r="F67">
        <v>0</v>
      </c>
      <c r="G67">
        <v>0</v>
      </c>
      <c r="H67" s="1">
        <v>43874</v>
      </c>
      <c r="I67" s="1">
        <v>43863</v>
      </c>
      <c r="J67" t="s">
        <v>20</v>
      </c>
      <c r="K67">
        <v>182.62</v>
      </c>
      <c r="L67">
        <v>0</v>
      </c>
      <c r="M67">
        <v>182.62</v>
      </c>
      <c r="N67" s="6">
        <v>11</v>
      </c>
      <c r="O67" s="2">
        <v>2008.82</v>
      </c>
      <c r="P67" t="s">
        <v>21</v>
      </c>
      <c r="R67" t="s">
        <v>97</v>
      </c>
    </row>
    <row r="68" spans="1:18" ht="30" x14ac:dyDescent="0.25">
      <c r="A68" s="5" t="s">
        <v>96</v>
      </c>
      <c r="B68">
        <v>109</v>
      </c>
      <c r="C68" s="1">
        <v>43872</v>
      </c>
      <c r="D68" t="str">
        <f>"303634103026542"</f>
        <v>303634103026542</v>
      </c>
      <c r="E68" s="1">
        <v>43833</v>
      </c>
      <c r="F68">
        <v>0</v>
      </c>
      <c r="G68">
        <v>0</v>
      </c>
      <c r="H68" s="1">
        <v>43874</v>
      </c>
      <c r="I68" s="1">
        <v>43863</v>
      </c>
      <c r="J68" t="s">
        <v>20</v>
      </c>
      <c r="K68">
        <v>146.97999999999999</v>
      </c>
      <c r="L68">
        <v>126.78</v>
      </c>
      <c r="M68">
        <v>20.2</v>
      </c>
      <c r="N68" s="6">
        <v>11</v>
      </c>
      <c r="O68">
        <v>222.2</v>
      </c>
      <c r="P68" t="s">
        <v>21</v>
      </c>
      <c r="R68" t="s">
        <v>97</v>
      </c>
    </row>
    <row r="69" spans="1:18" ht="30" x14ac:dyDescent="0.25">
      <c r="A69" s="5" t="s">
        <v>96</v>
      </c>
      <c r="B69">
        <v>109</v>
      </c>
      <c r="C69" s="1">
        <v>43872</v>
      </c>
      <c r="D69" t="str">
        <f>"303631205032042"</f>
        <v>303631205032042</v>
      </c>
      <c r="E69" s="1">
        <v>43833</v>
      </c>
      <c r="F69">
        <v>0</v>
      </c>
      <c r="G69">
        <v>0</v>
      </c>
      <c r="H69" s="1">
        <v>43874</v>
      </c>
      <c r="I69" s="1">
        <v>43863</v>
      </c>
      <c r="J69" t="s">
        <v>20</v>
      </c>
      <c r="K69">
        <v>128.84</v>
      </c>
      <c r="L69">
        <v>23.23</v>
      </c>
      <c r="M69">
        <v>105.61</v>
      </c>
      <c r="N69" s="6">
        <v>11</v>
      </c>
      <c r="O69" s="2">
        <v>1161.71</v>
      </c>
      <c r="P69" t="s">
        <v>21</v>
      </c>
      <c r="R69" t="s">
        <v>97</v>
      </c>
    </row>
    <row r="70" spans="1:18" ht="30" x14ac:dyDescent="0.25">
      <c r="A70" s="5" t="s">
        <v>96</v>
      </c>
      <c r="B70">
        <v>110</v>
      </c>
      <c r="C70" s="1">
        <v>43872</v>
      </c>
      <c r="D70" t="str">
        <f>"303634103026542"</f>
        <v>303634103026542</v>
      </c>
      <c r="E70" s="1">
        <v>43833</v>
      </c>
      <c r="F70">
        <v>0</v>
      </c>
      <c r="G70">
        <v>0</v>
      </c>
      <c r="H70" s="1">
        <v>43874</v>
      </c>
      <c r="I70" s="1">
        <v>43863</v>
      </c>
      <c r="J70" t="s">
        <v>20</v>
      </c>
      <c r="K70">
        <v>556.09</v>
      </c>
      <c r="L70">
        <v>0</v>
      </c>
      <c r="M70">
        <v>556.09</v>
      </c>
      <c r="N70" s="6">
        <v>11</v>
      </c>
      <c r="O70" s="2">
        <v>6116.99</v>
      </c>
      <c r="P70" t="s">
        <v>21</v>
      </c>
      <c r="R70" t="s">
        <v>97</v>
      </c>
    </row>
    <row r="71" spans="1:18" ht="30" x14ac:dyDescent="0.25">
      <c r="A71" s="5" t="s">
        <v>96</v>
      </c>
      <c r="B71">
        <v>110</v>
      </c>
      <c r="C71" s="1">
        <v>43872</v>
      </c>
      <c r="D71" t="str">
        <f>"303631805055562"</f>
        <v>303631805055562</v>
      </c>
      <c r="E71" s="1">
        <v>43833</v>
      </c>
      <c r="F71">
        <v>0</v>
      </c>
      <c r="G71">
        <v>0</v>
      </c>
      <c r="H71" s="1">
        <v>43874</v>
      </c>
      <c r="I71" s="1">
        <v>43863</v>
      </c>
      <c r="J71" t="s">
        <v>20</v>
      </c>
      <c r="K71">
        <v>167.88</v>
      </c>
      <c r="L71">
        <v>30.27</v>
      </c>
      <c r="M71">
        <v>137.61000000000001</v>
      </c>
      <c r="N71" s="6">
        <v>11</v>
      </c>
      <c r="O71" s="2">
        <v>1513.71</v>
      </c>
      <c r="P71" t="s">
        <v>21</v>
      </c>
      <c r="R71" t="s">
        <v>97</v>
      </c>
    </row>
    <row r="72" spans="1:18" x14ac:dyDescent="0.25">
      <c r="A72" s="5" t="s">
        <v>118</v>
      </c>
      <c r="B72">
        <v>138</v>
      </c>
      <c r="C72" s="1">
        <v>43881</v>
      </c>
      <c r="D72" t="s">
        <v>119</v>
      </c>
      <c r="E72" s="1">
        <v>43840</v>
      </c>
      <c r="F72">
        <v>0</v>
      </c>
      <c r="G72">
        <v>0</v>
      </c>
      <c r="H72" s="1">
        <v>43882</v>
      </c>
      <c r="I72" s="1">
        <v>43871</v>
      </c>
      <c r="J72" t="s">
        <v>20</v>
      </c>
      <c r="K72" s="2">
        <v>21594</v>
      </c>
      <c r="L72" s="2">
        <v>3894</v>
      </c>
      <c r="M72" s="2">
        <v>17700</v>
      </c>
      <c r="N72" s="6">
        <v>11</v>
      </c>
      <c r="O72" s="2">
        <v>194700</v>
      </c>
      <c r="P72" t="s">
        <v>21</v>
      </c>
      <c r="R72" t="s">
        <v>52</v>
      </c>
    </row>
    <row r="73" spans="1:18" x14ac:dyDescent="0.25">
      <c r="A73" s="5" t="s">
        <v>101</v>
      </c>
      <c r="B73">
        <v>350</v>
      </c>
      <c r="C73" s="1">
        <v>43908</v>
      </c>
      <c r="D73" t="str">
        <f>"1369519358"</f>
        <v>1369519358</v>
      </c>
      <c r="E73" s="1">
        <v>43861</v>
      </c>
      <c r="F73">
        <v>0</v>
      </c>
      <c r="G73">
        <v>0</v>
      </c>
      <c r="H73" s="1">
        <v>43909</v>
      </c>
      <c r="I73" s="1">
        <v>43898</v>
      </c>
      <c r="J73" t="s">
        <v>20</v>
      </c>
      <c r="K73">
        <v>307.32</v>
      </c>
      <c r="L73">
        <v>55.42</v>
      </c>
      <c r="M73">
        <v>251.9</v>
      </c>
      <c r="N73" s="6">
        <v>11</v>
      </c>
      <c r="O73" s="2">
        <v>2770.9</v>
      </c>
      <c r="P73" t="s">
        <v>21</v>
      </c>
      <c r="R73" t="s">
        <v>102</v>
      </c>
    </row>
    <row r="74" spans="1:18" x14ac:dyDescent="0.25">
      <c r="A74" s="5" t="s">
        <v>101</v>
      </c>
      <c r="B74">
        <v>351</v>
      </c>
      <c r="C74" s="1">
        <v>43908</v>
      </c>
      <c r="D74" t="str">
        <f>"1369519358"</f>
        <v>1369519358</v>
      </c>
      <c r="E74" s="1">
        <v>43861</v>
      </c>
      <c r="F74">
        <v>0</v>
      </c>
      <c r="G74">
        <v>0</v>
      </c>
      <c r="H74" s="1">
        <v>43909</v>
      </c>
      <c r="I74" s="1">
        <v>43898</v>
      </c>
      <c r="J74" t="s">
        <v>20</v>
      </c>
      <c r="K74">
        <v>341.24</v>
      </c>
      <c r="L74">
        <v>61.53</v>
      </c>
      <c r="M74">
        <v>279.70999999999998</v>
      </c>
      <c r="N74" s="6">
        <v>11</v>
      </c>
      <c r="O74" s="2">
        <v>3076.81</v>
      </c>
      <c r="P74" t="s">
        <v>21</v>
      </c>
      <c r="R74" t="s">
        <v>102</v>
      </c>
    </row>
    <row r="75" spans="1:18" x14ac:dyDescent="0.25">
      <c r="A75" s="5" t="s">
        <v>53</v>
      </c>
      <c r="B75">
        <v>345</v>
      </c>
      <c r="C75" s="1">
        <v>43908</v>
      </c>
      <c r="D75" t="s">
        <v>120</v>
      </c>
      <c r="E75" s="1">
        <v>43861</v>
      </c>
      <c r="F75">
        <v>0</v>
      </c>
      <c r="G75">
        <v>0</v>
      </c>
      <c r="H75" s="1">
        <v>43909</v>
      </c>
      <c r="I75" s="1">
        <v>43899</v>
      </c>
      <c r="J75" t="s">
        <v>20</v>
      </c>
      <c r="K75" s="2">
        <v>3814.68</v>
      </c>
      <c r="L75">
        <v>687.89</v>
      </c>
      <c r="M75" s="2">
        <v>3126.79</v>
      </c>
      <c r="N75" s="6">
        <v>10</v>
      </c>
      <c r="O75" s="2">
        <v>31267.9</v>
      </c>
      <c r="P75" t="s">
        <v>21</v>
      </c>
      <c r="R75" t="s">
        <v>55</v>
      </c>
    </row>
    <row r="76" spans="1:18" x14ac:dyDescent="0.25">
      <c r="A76" s="5" t="s">
        <v>121</v>
      </c>
      <c r="B76">
        <v>361</v>
      </c>
      <c r="C76" s="1">
        <v>43909</v>
      </c>
      <c r="D76" t="s">
        <v>122</v>
      </c>
      <c r="E76" s="1">
        <v>43869</v>
      </c>
      <c r="F76">
        <v>0</v>
      </c>
      <c r="G76">
        <v>0</v>
      </c>
      <c r="H76" s="1">
        <v>43909</v>
      </c>
      <c r="I76" s="1">
        <v>43900</v>
      </c>
      <c r="J76" t="s">
        <v>20</v>
      </c>
      <c r="K76" s="2">
        <v>1094</v>
      </c>
      <c r="L76">
        <v>0</v>
      </c>
      <c r="M76" s="2">
        <v>1094</v>
      </c>
      <c r="N76" s="6">
        <v>9</v>
      </c>
      <c r="O76" s="2">
        <v>9846</v>
      </c>
      <c r="P76" t="s">
        <v>21</v>
      </c>
      <c r="R76" t="s">
        <v>79</v>
      </c>
    </row>
    <row r="77" spans="1:18" ht="30" x14ac:dyDescent="0.25">
      <c r="A77" s="5" t="s">
        <v>46</v>
      </c>
      <c r="B77">
        <v>145</v>
      </c>
      <c r="C77" s="1">
        <v>43881</v>
      </c>
      <c r="D77" t="str">
        <f>"5920"</f>
        <v>5920</v>
      </c>
      <c r="E77" s="1">
        <v>43830</v>
      </c>
      <c r="F77">
        <v>0</v>
      </c>
      <c r="G77">
        <v>0</v>
      </c>
      <c r="H77" s="1">
        <v>43882</v>
      </c>
      <c r="I77" s="1">
        <v>43874</v>
      </c>
      <c r="J77" t="s">
        <v>20</v>
      </c>
      <c r="K77" s="2">
        <v>2092.3000000000002</v>
      </c>
      <c r="L77">
        <v>377.3</v>
      </c>
      <c r="M77" s="2">
        <v>1715</v>
      </c>
      <c r="N77" s="6">
        <v>8</v>
      </c>
      <c r="O77" s="2">
        <v>13720</v>
      </c>
      <c r="P77" t="s">
        <v>21</v>
      </c>
      <c r="R77" t="s">
        <v>44</v>
      </c>
    </row>
    <row r="78" spans="1:18" x14ac:dyDescent="0.25">
      <c r="A78" s="5" t="s">
        <v>123</v>
      </c>
      <c r="B78">
        <v>19</v>
      </c>
      <c r="C78" s="1">
        <v>43847</v>
      </c>
      <c r="D78" t="s">
        <v>124</v>
      </c>
      <c r="E78" s="1">
        <v>43809</v>
      </c>
      <c r="F78">
        <v>0</v>
      </c>
      <c r="G78">
        <v>0</v>
      </c>
      <c r="H78" s="1">
        <v>43853</v>
      </c>
      <c r="I78" s="1">
        <v>43845</v>
      </c>
      <c r="J78" t="s">
        <v>20</v>
      </c>
      <c r="K78">
        <v>17.88</v>
      </c>
      <c r="L78">
        <v>1.63</v>
      </c>
      <c r="M78">
        <v>16.25</v>
      </c>
      <c r="N78" s="6">
        <v>8</v>
      </c>
      <c r="O78">
        <v>130</v>
      </c>
      <c r="P78" t="s">
        <v>21</v>
      </c>
      <c r="R78" t="s">
        <v>125</v>
      </c>
    </row>
    <row r="79" spans="1:18" x14ac:dyDescent="0.25">
      <c r="A79" s="5" t="s">
        <v>123</v>
      </c>
      <c r="B79">
        <v>18</v>
      </c>
      <c r="C79" s="1">
        <v>43847</v>
      </c>
      <c r="D79" t="s">
        <v>126</v>
      </c>
      <c r="E79" s="1">
        <v>43809</v>
      </c>
      <c r="F79">
        <v>0</v>
      </c>
      <c r="G79">
        <v>0</v>
      </c>
      <c r="H79" s="1">
        <v>43853</v>
      </c>
      <c r="I79" s="1">
        <v>43845</v>
      </c>
      <c r="J79" t="s">
        <v>20</v>
      </c>
      <c r="K79">
        <v>17.88</v>
      </c>
      <c r="L79">
        <v>1.63</v>
      </c>
      <c r="M79">
        <v>16.25</v>
      </c>
      <c r="N79" s="6">
        <v>8</v>
      </c>
      <c r="O79">
        <v>130</v>
      </c>
      <c r="P79" t="s">
        <v>21</v>
      </c>
      <c r="R79" t="s">
        <v>125</v>
      </c>
    </row>
    <row r="80" spans="1:18" x14ac:dyDescent="0.25">
      <c r="A80" s="5" t="s">
        <v>123</v>
      </c>
      <c r="B80">
        <v>16</v>
      </c>
      <c r="C80" s="1">
        <v>43847</v>
      </c>
      <c r="D80" t="s">
        <v>127</v>
      </c>
      <c r="E80" s="1">
        <v>43810</v>
      </c>
      <c r="F80">
        <v>0</v>
      </c>
      <c r="G80">
        <v>0</v>
      </c>
      <c r="H80" s="1">
        <v>43853</v>
      </c>
      <c r="I80" s="1">
        <v>43845</v>
      </c>
      <c r="J80" t="s">
        <v>20</v>
      </c>
      <c r="K80">
        <v>52.43</v>
      </c>
      <c r="L80">
        <v>4.7699999999999996</v>
      </c>
      <c r="M80">
        <v>47.66</v>
      </c>
      <c r="N80" s="6">
        <v>8</v>
      </c>
      <c r="O80">
        <v>381.28</v>
      </c>
      <c r="P80" t="s">
        <v>21</v>
      </c>
      <c r="R80" t="s">
        <v>125</v>
      </c>
    </row>
    <row r="81" spans="1:18" x14ac:dyDescent="0.25">
      <c r="A81" s="5" t="s">
        <v>123</v>
      </c>
      <c r="B81">
        <v>16</v>
      </c>
      <c r="C81" s="1">
        <v>43847</v>
      </c>
      <c r="D81" t="s">
        <v>128</v>
      </c>
      <c r="E81" s="1">
        <v>43810</v>
      </c>
      <c r="F81">
        <v>0</v>
      </c>
      <c r="G81">
        <v>0</v>
      </c>
      <c r="H81" s="1">
        <v>43853</v>
      </c>
      <c r="I81" s="1">
        <v>43845</v>
      </c>
      <c r="J81" t="s">
        <v>20</v>
      </c>
      <c r="K81">
        <v>18.989999999999998</v>
      </c>
      <c r="L81">
        <v>1.73</v>
      </c>
      <c r="M81">
        <v>17.260000000000002</v>
      </c>
      <c r="N81" s="6">
        <v>8</v>
      </c>
      <c r="O81">
        <v>138.08000000000001</v>
      </c>
      <c r="P81" t="s">
        <v>21</v>
      </c>
      <c r="R81" t="s">
        <v>125</v>
      </c>
    </row>
    <row r="82" spans="1:18" x14ac:dyDescent="0.25">
      <c r="A82" s="5" t="s">
        <v>123</v>
      </c>
      <c r="B82">
        <v>20</v>
      </c>
      <c r="C82" s="1">
        <v>43847</v>
      </c>
      <c r="D82" t="s">
        <v>129</v>
      </c>
      <c r="E82" s="1">
        <v>43810</v>
      </c>
      <c r="F82">
        <v>0</v>
      </c>
      <c r="G82">
        <v>0</v>
      </c>
      <c r="H82" s="1">
        <v>43853</v>
      </c>
      <c r="I82" s="1">
        <v>43845</v>
      </c>
      <c r="J82" t="s">
        <v>20</v>
      </c>
      <c r="K82">
        <v>60.8</v>
      </c>
      <c r="L82">
        <v>5.53</v>
      </c>
      <c r="M82">
        <v>55.27</v>
      </c>
      <c r="N82" s="6">
        <v>8</v>
      </c>
      <c r="O82">
        <v>442.16</v>
      </c>
      <c r="P82" t="s">
        <v>21</v>
      </c>
      <c r="R82" t="s">
        <v>125</v>
      </c>
    </row>
    <row r="83" spans="1:18" ht="30" x14ac:dyDescent="0.25">
      <c r="A83" s="5" t="s">
        <v>46</v>
      </c>
      <c r="B83">
        <v>347</v>
      </c>
      <c r="C83" s="1">
        <v>43908</v>
      </c>
      <c r="D83" t="str">
        <f>"451"</f>
        <v>451</v>
      </c>
      <c r="E83" s="1">
        <v>43861</v>
      </c>
      <c r="F83">
        <v>0</v>
      </c>
      <c r="G83">
        <v>0</v>
      </c>
      <c r="H83" s="1">
        <v>43909</v>
      </c>
      <c r="I83" s="1">
        <v>43904</v>
      </c>
      <c r="J83" t="s">
        <v>20</v>
      </c>
      <c r="K83" s="2">
        <v>2209.73</v>
      </c>
      <c r="L83">
        <v>398.48</v>
      </c>
      <c r="M83" s="2">
        <v>1811.25</v>
      </c>
      <c r="N83" s="6">
        <v>5</v>
      </c>
      <c r="O83" s="2">
        <v>9056.25</v>
      </c>
      <c r="P83" t="s">
        <v>21</v>
      </c>
      <c r="R83" t="s">
        <v>25</v>
      </c>
    </row>
    <row r="84" spans="1:18" x14ac:dyDescent="0.25">
      <c r="A84" s="5" t="s">
        <v>130</v>
      </c>
      <c r="B84">
        <v>175</v>
      </c>
      <c r="C84" s="1">
        <v>43882</v>
      </c>
      <c r="D84" s="3">
        <v>43831</v>
      </c>
      <c r="E84" s="1">
        <v>43846</v>
      </c>
      <c r="F84">
        <v>0</v>
      </c>
      <c r="G84">
        <v>0</v>
      </c>
      <c r="H84" s="1">
        <v>43885</v>
      </c>
      <c r="I84" s="1">
        <v>43880</v>
      </c>
      <c r="J84" t="s">
        <v>20</v>
      </c>
      <c r="K84">
        <v>244</v>
      </c>
      <c r="L84">
        <v>0</v>
      </c>
      <c r="M84">
        <v>244</v>
      </c>
      <c r="N84" s="6">
        <v>5</v>
      </c>
      <c r="O84" s="2">
        <v>1220</v>
      </c>
      <c r="P84" t="s">
        <v>21</v>
      </c>
      <c r="R84" t="s">
        <v>31</v>
      </c>
    </row>
    <row r="85" spans="1:18" ht="30" x14ac:dyDescent="0.25">
      <c r="A85" s="5" t="s">
        <v>96</v>
      </c>
      <c r="B85">
        <v>283</v>
      </c>
      <c r="C85" s="1">
        <v>43906</v>
      </c>
      <c r="D85" t="str">
        <f>"303634103008042"</f>
        <v>303634103008042</v>
      </c>
      <c r="E85" s="1">
        <v>43858</v>
      </c>
      <c r="F85">
        <v>0</v>
      </c>
      <c r="G85">
        <v>0</v>
      </c>
      <c r="H85" s="1">
        <v>43907</v>
      </c>
      <c r="I85" s="1">
        <v>43903</v>
      </c>
      <c r="J85" t="s">
        <v>20</v>
      </c>
      <c r="K85">
        <v>75.75</v>
      </c>
      <c r="L85">
        <v>43.92</v>
      </c>
      <c r="M85">
        <v>31.83</v>
      </c>
      <c r="N85" s="6">
        <v>4</v>
      </c>
      <c r="O85">
        <v>127.32</v>
      </c>
      <c r="P85" t="s">
        <v>21</v>
      </c>
      <c r="R85" t="s">
        <v>97</v>
      </c>
    </row>
    <row r="86" spans="1:18" ht="30" x14ac:dyDescent="0.25">
      <c r="A86" s="5" t="s">
        <v>96</v>
      </c>
      <c r="B86">
        <v>284</v>
      </c>
      <c r="C86" s="1">
        <v>43906</v>
      </c>
      <c r="D86" t="str">
        <f>"303634103008042"</f>
        <v>303634103008042</v>
      </c>
      <c r="E86" s="1">
        <v>43858</v>
      </c>
      <c r="F86">
        <v>0</v>
      </c>
      <c r="G86">
        <v>0</v>
      </c>
      <c r="H86" s="1">
        <v>43907</v>
      </c>
      <c r="I86" s="1">
        <v>43903</v>
      </c>
      <c r="J86" t="s">
        <v>20</v>
      </c>
      <c r="K86">
        <v>167.81</v>
      </c>
      <c r="L86">
        <v>0</v>
      </c>
      <c r="M86">
        <v>167.81</v>
      </c>
      <c r="N86" s="6">
        <v>4</v>
      </c>
      <c r="O86">
        <v>671.24</v>
      </c>
      <c r="P86" t="s">
        <v>21</v>
      </c>
      <c r="R86" t="s">
        <v>97</v>
      </c>
    </row>
    <row r="87" spans="1:18" x14ac:dyDescent="0.25">
      <c r="A87" s="5" t="s">
        <v>131</v>
      </c>
      <c r="B87">
        <v>12</v>
      </c>
      <c r="C87" s="1">
        <v>43846</v>
      </c>
      <c r="D87" t="s">
        <v>132</v>
      </c>
      <c r="E87" s="1">
        <v>43804</v>
      </c>
      <c r="F87">
        <v>0</v>
      </c>
      <c r="G87">
        <v>0</v>
      </c>
      <c r="H87" s="1">
        <v>43853</v>
      </c>
      <c r="I87" s="1">
        <v>43849</v>
      </c>
      <c r="J87" t="s">
        <v>20</v>
      </c>
      <c r="K87">
        <v>308.64999999999998</v>
      </c>
      <c r="L87">
        <v>55.66</v>
      </c>
      <c r="M87">
        <v>252.99</v>
      </c>
      <c r="N87" s="6">
        <v>4</v>
      </c>
      <c r="O87" s="2">
        <v>1011.96</v>
      </c>
      <c r="P87" t="s">
        <v>21</v>
      </c>
      <c r="R87" t="s">
        <v>88</v>
      </c>
    </row>
    <row r="88" spans="1:18" x14ac:dyDescent="0.25">
      <c r="A88" s="5" t="s">
        <v>131</v>
      </c>
      <c r="B88">
        <v>13</v>
      </c>
      <c r="C88" s="1">
        <v>43846</v>
      </c>
      <c r="D88" t="s">
        <v>133</v>
      </c>
      <c r="E88" s="1">
        <v>43804</v>
      </c>
      <c r="F88">
        <v>0</v>
      </c>
      <c r="G88">
        <v>0</v>
      </c>
      <c r="H88" s="1">
        <v>43853</v>
      </c>
      <c r="I88" s="1">
        <v>43849</v>
      </c>
      <c r="J88" t="s">
        <v>20</v>
      </c>
      <c r="K88">
        <v>233.07</v>
      </c>
      <c r="L88">
        <v>42.03</v>
      </c>
      <c r="M88">
        <v>191.04</v>
      </c>
      <c r="N88" s="6">
        <v>4</v>
      </c>
      <c r="O88">
        <v>764.16</v>
      </c>
      <c r="P88" t="s">
        <v>21</v>
      </c>
      <c r="R88" t="s">
        <v>88</v>
      </c>
    </row>
    <row r="89" spans="1:18" x14ac:dyDescent="0.25">
      <c r="A89" s="5" t="s">
        <v>131</v>
      </c>
      <c r="B89">
        <v>11</v>
      </c>
      <c r="C89" s="1">
        <v>43846</v>
      </c>
      <c r="D89" t="s">
        <v>134</v>
      </c>
      <c r="E89" s="1">
        <v>43804</v>
      </c>
      <c r="F89">
        <v>0</v>
      </c>
      <c r="G89">
        <v>0</v>
      </c>
      <c r="H89" s="1">
        <v>43853</v>
      </c>
      <c r="I89" s="1">
        <v>43849</v>
      </c>
      <c r="J89" t="s">
        <v>20</v>
      </c>
      <c r="K89">
        <v>214.07</v>
      </c>
      <c r="L89">
        <v>42.08</v>
      </c>
      <c r="M89">
        <v>171.99</v>
      </c>
      <c r="N89" s="6">
        <v>4</v>
      </c>
      <c r="O89">
        <v>687.96</v>
      </c>
      <c r="P89" t="s">
        <v>21</v>
      </c>
      <c r="R89" t="s">
        <v>88</v>
      </c>
    </row>
    <row r="90" spans="1:18" x14ac:dyDescent="0.25">
      <c r="A90" s="5" t="s">
        <v>131</v>
      </c>
      <c r="B90">
        <v>13</v>
      </c>
      <c r="C90" s="1">
        <v>43846</v>
      </c>
      <c r="D90" t="s">
        <v>135</v>
      </c>
      <c r="E90" s="1">
        <v>43804</v>
      </c>
      <c r="F90">
        <v>0</v>
      </c>
      <c r="G90">
        <v>0</v>
      </c>
      <c r="H90" s="1">
        <v>43853</v>
      </c>
      <c r="I90" s="1">
        <v>43849</v>
      </c>
      <c r="J90" t="s">
        <v>20</v>
      </c>
      <c r="K90">
        <v>133.96</v>
      </c>
      <c r="L90">
        <v>24.16</v>
      </c>
      <c r="M90">
        <v>109.8</v>
      </c>
      <c r="N90" s="6">
        <v>4</v>
      </c>
      <c r="O90">
        <v>439.2</v>
      </c>
      <c r="P90" t="s">
        <v>21</v>
      </c>
      <c r="R90" t="s">
        <v>88</v>
      </c>
    </row>
    <row r="91" spans="1:18" x14ac:dyDescent="0.25">
      <c r="A91" s="5" t="s">
        <v>131</v>
      </c>
      <c r="B91">
        <v>11</v>
      </c>
      <c r="C91" s="1">
        <v>43846</v>
      </c>
      <c r="D91" t="s">
        <v>134</v>
      </c>
      <c r="E91" s="1">
        <v>43804</v>
      </c>
      <c r="F91">
        <v>0</v>
      </c>
      <c r="G91">
        <v>0</v>
      </c>
      <c r="H91" s="1">
        <v>43853</v>
      </c>
      <c r="I91" s="1">
        <v>43849</v>
      </c>
      <c r="J91" t="s">
        <v>20</v>
      </c>
      <c r="K91">
        <v>19.29</v>
      </c>
      <c r="L91">
        <v>0</v>
      </c>
      <c r="M91">
        <v>19.29</v>
      </c>
      <c r="N91" s="6">
        <v>4</v>
      </c>
      <c r="O91">
        <v>77.16</v>
      </c>
      <c r="P91" t="s">
        <v>21</v>
      </c>
      <c r="R91" t="s">
        <v>88</v>
      </c>
    </row>
    <row r="92" spans="1:18" x14ac:dyDescent="0.25">
      <c r="A92" s="5" t="s">
        <v>131</v>
      </c>
      <c r="B92">
        <v>13</v>
      </c>
      <c r="C92" s="1">
        <v>43846</v>
      </c>
      <c r="D92" t="s">
        <v>136</v>
      </c>
      <c r="E92" s="1">
        <v>43804</v>
      </c>
      <c r="F92">
        <v>0</v>
      </c>
      <c r="G92">
        <v>0</v>
      </c>
      <c r="H92" s="1">
        <v>43853</v>
      </c>
      <c r="I92" s="1">
        <v>43849</v>
      </c>
      <c r="J92" t="s">
        <v>20</v>
      </c>
      <c r="K92">
        <v>219.6</v>
      </c>
      <c r="L92">
        <v>39.6</v>
      </c>
      <c r="M92">
        <v>180</v>
      </c>
      <c r="N92" s="6">
        <v>4</v>
      </c>
      <c r="O92">
        <v>720</v>
      </c>
      <c r="P92" t="s">
        <v>21</v>
      </c>
      <c r="R92" t="s">
        <v>88</v>
      </c>
    </row>
    <row r="93" spans="1:18" x14ac:dyDescent="0.25">
      <c r="A93" s="5" t="s">
        <v>131</v>
      </c>
      <c r="B93">
        <v>13</v>
      </c>
      <c r="C93" s="1">
        <v>43846</v>
      </c>
      <c r="D93" t="s">
        <v>137</v>
      </c>
      <c r="E93" s="1">
        <v>43804</v>
      </c>
      <c r="F93">
        <v>0</v>
      </c>
      <c r="G93">
        <v>0</v>
      </c>
      <c r="H93" s="1">
        <v>43853</v>
      </c>
      <c r="I93" s="1">
        <v>43849</v>
      </c>
      <c r="J93" t="s">
        <v>20</v>
      </c>
      <c r="K93">
        <v>338.59</v>
      </c>
      <c r="L93">
        <v>61.06</v>
      </c>
      <c r="M93">
        <v>277.52999999999997</v>
      </c>
      <c r="N93" s="6">
        <v>4</v>
      </c>
      <c r="O93" s="2">
        <v>1110.1199999999999</v>
      </c>
      <c r="P93" t="s">
        <v>21</v>
      </c>
      <c r="R93" t="s">
        <v>88</v>
      </c>
    </row>
    <row r="94" spans="1:18" x14ac:dyDescent="0.25">
      <c r="A94" s="5" t="s">
        <v>131</v>
      </c>
      <c r="B94">
        <v>14</v>
      </c>
      <c r="C94" s="1">
        <v>43846</v>
      </c>
      <c r="D94" t="s">
        <v>138</v>
      </c>
      <c r="E94" s="1">
        <v>43804</v>
      </c>
      <c r="F94">
        <v>0</v>
      </c>
      <c r="G94">
        <v>0</v>
      </c>
      <c r="H94" s="1">
        <v>43853</v>
      </c>
      <c r="I94" s="1">
        <v>43849</v>
      </c>
      <c r="J94" t="s">
        <v>20</v>
      </c>
      <c r="K94">
        <v>45.33</v>
      </c>
      <c r="L94">
        <v>0</v>
      </c>
      <c r="M94">
        <v>45.33</v>
      </c>
      <c r="N94" s="6">
        <v>4</v>
      </c>
      <c r="O94">
        <v>181.32</v>
      </c>
      <c r="P94" t="s">
        <v>21</v>
      </c>
      <c r="R94" t="s">
        <v>88</v>
      </c>
    </row>
    <row r="95" spans="1:18" x14ac:dyDescent="0.25">
      <c r="A95" s="5" t="s">
        <v>131</v>
      </c>
      <c r="B95">
        <v>13</v>
      </c>
      <c r="C95" s="1">
        <v>43846</v>
      </c>
      <c r="D95" t="s">
        <v>138</v>
      </c>
      <c r="E95" s="1">
        <v>43804</v>
      </c>
      <c r="F95">
        <v>0</v>
      </c>
      <c r="G95">
        <v>0</v>
      </c>
      <c r="H95" s="1">
        <v>43853</v>
      </c>
      <c r="I95" s="1">
        <v>43849</v>
      </c>
      <c r="J95" t="s">
        <v>20</v>
      </c>
      <c r="K95">
        <v>188.74</v>
      </c>
      <c r="L95">
        <v>42.21</v>
      </c>
      <c r="M95">
        <v>146.53</v>
      </c>
      <c r="N95" s="6">
        <v>4</v>
      </c>
      <c r="O95">
        <v>586.12</v>
      </c>
      <c r="P95" t="s">
        <v>21</v>
      </c>
      <c r="R95" t="s">
        <v>88</v>
      </c>
    </row>
    <row r="96" spans="1:18" x14ac:dyDescent="0.25">
      <c r="A96" s="5" t="s">
        <v>131</v>
      </c>
      <c r="B96">
        <v>13</v>
      </c>
      <c r="C96" s="1">
        <v>43846</v>
      </c>
      <c r="D96" t="s">
        <v>139</v>
      </c>
      <c r="E96" s="1">
        <v>43804</v>
      </c>
      <c r="F96">
        <v>0</v>
      </c>
      <c r="G96">
        <v>0</v>
      </c>
      <c r="H96" s="1">
        <v>43853</v>
      </c>
      <c r="I96" s="1">
        <v>43849</v>
      </c>
      <c r="J96" t="s">
        <v>20</v>
      </c>
      <c r="K96">
        <v>188.83</v>
      </c>
      <c r="L96">
        <v>34.049999999999997</v>
      </c>
      <c r="M96">
        <v>154.78</v>
      </c>
      <c r="N96" s="6">
        <v>4</v>
      </c>
      <c r="O96">
        <v>619.12</v>
      </c>
      <c r="P96" t="s">
        <v>21</v>
      </c>
      <c r="R96" t="s">
        <v>88</v>
      </c>
    </row>
    <row r="97" spans="1:18" x14ac:dyDescent="0.25">
      <c r="A97" s="5" t="s">
        <v>131</v>
      </c>
      <c r="B97">
        <v>13</v>
      </c>
      <c r="C97" s="1">
        <v>43846</v>
      </c>
      <c r="D97" t="s">
        <v>140</v>
      </c>
      <c r="E97" s="1">
        <v>43804</v>
      </c>
      <c r="F97">
        <v>0</v>
      </c>
      <c r="G97">
        <v>0</v>
      </c>
      <c r="H97" s="1">
        <v>43853</v>
      </c>
      <c r="I97" s="1">
        <v>43849</v>
      </c>
      <c r="J97" t="s">
        <v>20</v>
      </c>
      <c r="K97">
        <v>215.99</v>
      </c>
      <c r="L97">
        <v>38.950000000000003</v>
      </c>
      <c r="M97">
        <v>177.04</v>
      </c>
      <c r="N97" s="6">
        <v>4</v>
      </c>
      <c r="O97">
        <v>708.16</v>
      </c>
      <c r="P97" t="s">
        <v>21</v>
      </c>
      <c r="R97" t="s">
        <v>88</v>
      </c>
    </row>
    <row r="98" spans="1:18" ht="30" x14ac:dyDescent="0.25">
      <c r="A98" s="5" t="s">
        <v>96</v>
      </c>
      <c r="B98">
        <v>135</v>
      </c>
      <c r="C98" s="1">
        <v>43880</v>
      </c>
      <c r="D98" t="str">
        <f>"303632606085121"</f>
        <v>303632606085121</v>
      </c>
      <c r="E98" s="1">
        <v>43847</v>
      </c>
      <c r="F98">
        <v>0</v>
      </c>
      <c r="G98">
        <v>0</v>
      </c>
      <c r="H98" s="1">
        <v>43880</v>
      </c>
      <c r="I98" s="1">
        <v>43877</v>
      </c>
      <c r="J98" t="s">
        <v>20</v>
      </c>
      <c r="K98">
        <v>160.19</v>
      </c>
      <c r="L98">
        <v>0</v>
      </c>
      <c r="M98">
        <v>160.19</v>
      </c>
      <c r="N98" s="6">
        <v>3</v>
      </c>
      <c r="O98">
        <v>480.57</v>
      </c>
      <c r="P98" t="s">
        <v>21</v>
      </c>
      <c r="R98" t="s">
        <v>97</v>
      </c>
    </row>
    <row r="99" spans="1:18" ht="30" x14ac:dyDescent="0.25">
      <c r="A99" s="5" t="s">
        <v>96</v>
      </c>
      <c r="B99">
        <v>136</v>
      </c>
      <c r="C99" s="1">
        <v>43880</v>
      </c>
      <c r="D99" t="str">
        <f>"303632606085121"</f>
        <v>303632606085121</v>
      </c>
      <c r="E99" s="1">
        <v>43847</v>
      </c>
      <c r="F99">
        <v>0</v>
      </c>
      <c r="G99">
        <v>0</v>
      </c>
      <c r="H99" s="1">
        <v>43880</v>
      </c>
      <c r="I99" s="1">
        <v>43877</v>
      </c>
      <c r="J99" t="s">
        <v>20</v>
      </c>
      <c r="K99">
        <v>200</v>
      </c>
      <c r="L99">
        <v>64.95</v>
      </c>
      <c r="M99">
        <v>135.05000000000001</v>
      </c>
      <c r="N99" s="6">
        <v>3</v>
      </c>
      <c r="O99">
        <v>405.15</v>
      </c>
      <c r="P99" t="s">
        <v>21</v>
      </c>
      <c r="R99" t="s">
        <v>97</v>
      </c>
    </row>
    <row r="100" spans="1:18" x14ac:dyDescent="0.25">
      <c r="A100" s="5" t="s">
        <v>141</v>
      </c>
      <c r="B100">
        <v>139</v>
      </c>
      <c r="C100" s="1">
        <v>43881</v>
      </c>
      <c r="D100" t="s">
        <v>142</v>
      </c>
      <c r="E100" s="1">
        <v>43850</v>
      </c>
      <c r="F100">
        <v>0</v>
      </c>
      <c r="G100">
        <v>0</v>
      </c>
      <c r="H100" s="1">
        <v>43882</v>
      </c>
      <c r="I100" s="1">
        <v>43880</v>
      </c>
      <c r="J100" t="s">
        <v>20</v>
      </c>
      <c r="K100" s="2">
        <v>2727.92</v>
      </c>
      <c r="L100">
        <v>0</v>
      </c>
      <c r="M100" s="2">
        <v>2727.92</v>
      </c>
      <c r="N100" s="6">
        <v>2</v>
      </c>
      <c r="O100" s="2">
        <v>5455.84</v>
      </c>
      <c r="P100" t="s">
        <v>21</v>
      </c>
      <c r="R100" t="s">
        <v>36</v>
      </c>
    </row>
    <row r="101" spans="1:18" x14ac:dyDescent="0.25">
      <c r="A101" s="5" t="s">
        <v>53</v>
      </c>
      <c r="B101">
        <v>354</v>
      </c>
      <c r="C101" s="1">
        <v>43909</v>
      </c>
      <c r="D101" t="s">
        <v>143</v>
      </c>
      <c r="E101" s="1">
        <v>43879</v>
      </c>
      <c r="F101">
        <v>0</v>
      </c>
      <c r="G101">
        <v>0</v>
      </c>
      <c r="H101" s="1">
        <v>43909</v>
      </c>
      <c r="I101" s="1">
        <v>43909</v>
      </c>
      <c r="J101" t="s">
        <v>20</v>
      </c>
      <c r="K101">
        <v>732</v>
      </c>
      <c r="L101">
        <v>0</v>
      </c>
      <c r="M101">
        <v>732</v>
      </c>
      <c r="N101" s="6">
        <v>0</v>
      </c>
      <c r="O101">
        <v>0</v>
      </c>
      <c r="P101" t="s">
        <v>21</v>
      </c>
      <c r="R101" t="s">
        <v>55</v>
      </c>
    </row>
    <row r="102" spans="1:18" x14ac:dyDescent="0.25">
      <c r="A102" s="5" t="s">
        <v>53</v>
      </c>
      <c r="B102">
        <v>353</v>
      </c>
      <c r="C102" s="1">
        <v>43909</v>
      </c>
      <c r="D102" t="s">
        <v>143</v>
      </c>
      <c r="E102" s="1">
        <v>43879</v>
      </c>
      <c r="F102">
        <v>0</v>
      </c>
      <c r="G102">
        <v>0</v>
      </c>
      <c r="H102" s="1">
        <v>43909</v>
      </c>
      <c r="I102" s="1">
        <v>43909</v>
      </c>
      <c r="J102" t="s">
        <v>20</v>
      </c>
      <c r="K102">
        <v>732</v>
      </c>
      <c r="L102">
        <v>0</v>
      </c>
      <c r="M102">
        <v>732</v>
      </c>
      <c r="N102" s="6">
        <v>0</v>
      </c>
      <c r="O102">
        <v>0</v>
      </c>
      <c r="P102" t="s">
        <v>21</v>
      </c>
      <c r="R102" t="s">
        <v>55</v>
      </c>
    </row>
    <row r="103" spans="1:18" x14ac:dyDescent="0.25">
      <c r="A103" s="5" t="s">
        <v>53</v>
      </c>
      <c r="B103">
        <v>352</v>
      </c>
      <c r="C103" s="1">
        <v>43909</v>
      </c>
      <c r="D103" t="s">
        <v>143</v>
      </c>
      <c r="E103" s="1">
        <v>43879</v>
      </c>
      <c r="F103">
        <v>0</v>
      </c>
      <c r="G103">
        <v>0</v>
      </c>
      <c r="H103" s="1">
        <v>43909</v>
      </c>
      <c r="I103" s="1">
        <v>43909</v>
      </c>
      <c r="J103" t="s">
        <v>20</v>
      </c>
      <c r="K103" s="2">
        <v>1708</v>
      </c>
      <c r="L103">
        <v>572</v>
      </c>
      <c r="M103" s="2">
        <v>1136</v>
      </c>
      <c r="N103" s="6">
        <v>0</v>
      </c>
      <c r="O103">
        <v>0</v>
      </c>
      <c r="P103" t="s">
        <v>21</v>
      </c>
      <c r="R103" t="s">
        <v>55</v>
      </c>
    </row>
    <row r="104" spans="1:18" ht="45" x14ac:dyDescent="0.25">
      <c r="A104" s="5" t="s">
        <v>144</v>
      </c>
      <c r="B104">
        <v>180</v>
      </c>
      <c r="C104" s="1">
        <v>43882</v>
      </c>
      <c r="D104" t="s">
        <v>145</v>
      </c>
      <c r="E104" s="1">
        <v>43856</v>
      </c>
      <c r="F104">
        <v>0</v>
      </c>
      <c r="G104">
        <v>0</v>
      </c>
      <c r="H104" s="1">
        <v>43885</v>
      </c>
      <c r="I104" s="1">
        <v>43886</v>
      </c>
      <c r="J104" t="s">
        <v>20</v>
      </c>
      <c r="K104">
        <v>550</v>
      </c>
      <c r="L104">
        <v>0</v>
      </c>
      <c r="M104">
        <v>550</v>
      </c>
      <c r="N104" s="6">
        <v>-1</v>
      </c>
      <c r="O104">
        <v>-550</v>
      </c>
      <c r="P104" t="s">
        <v>21</v>
      </c>
      <c r="R104" t="s">
        <v>146</v>
      </c>
    </row>
    <row r="105" spans="1:18" ht="30" x14ac:dyDescent="0.25">
      <c r="A105" s="5" t="s">
        <v>147</v>
      </c>
      <c r="B105">
        <v>348</v>
      </c>
      <c r="C105" s="1">
        <v>43908</v>
      </c>
      <c r="D105" t="s">
        <v>148</v>
      </c>
      <c r="E105" s="1">
        <v>43873</v>
      </c>
      <c r="F105">
        <v>0</v>
      </c>
      <c r="G105">
        <v>0</v>
      </c>
      <c r="H105" s="1">
        <v>43909</v>
      </c>
      <c r="I105" s="1">
        <v>43911</v>
      </c>
      <c r="J105" t="s">
        <v>20</v>
      </c>
      <c r="K105">
        <v>168.91</v>
      </c>
      <c r="L105">
        <v>30.46</v>
      </c>
      <c r="M105">
        <v>138.44999999999999</v>
      </c>
      <c r="N105" s="6">
        <v>-2</v>
      </c>
      <c r="O105">
        <v>-276.89999999999998</v>
      </c>
      <c r="P105" t="s">
        <v>21</v>
      </c>
      <c r="R105" t="s">
        <v>81</v>
      </c>
    </row>
    <row r="106" spans="1:18" x14ac:dyDescent="0.25">
      <c r="A106" s="5" t="s">
        <v>149</v>
      </c>
      <c r="B106">
        <v>185</v>
      </c>
      <c r="C106" s="1">
        <v>43885</v>
      </c>
      <c r="D106" t="s">
        <v>150</v>
      </c>
      <c r="E106" s="1">
        <v>43817</v>
      </c>
      <c r="F106">
        <v>0</v>
      </c>
      <c r="G106">
        <v>0</v>
      </c>
      <c r="H106" s="1">
        <v>43885</v>
      </c>
      <c r="I106" s="1">
        <v>43890</v>
      </c>
      <c r="J106" t="s">
        <v>20</v>
      </c>
      <c r="K106">
        <v>719.55</v>
      </c>
      <c r="L106">
        <v>0</v>
      </c>
      <c r="M106">
        <v>719.55</v>
      </c>
      <c r="N106" s="6">
        <v>-5</v>
      </c>
      <c r="O106" s="2">
        <v>-3597.75</v>
      </c>
      <c r="P106" t="s">
        <v>21</v>
      </c>
      <c r="R106" t="s">
        <v>151</v>
      </c>
    </row>
    <row r="107" spans="1:18" x14ac:dyDescent="0.25">
      <c r="A107" s="5" t="s">
        <v>149</v>
      </c>
      <c r="B107">
        <v>184</v>
      </c>
      <c r="C107" s="1">
        <v>43885</v>
      </c>
      <c r="D107" t="s">
        <v>150</v>
      </c>
      <c r="E107" s="1">
        <v>43817</v>
      </c>
      <c r="F107">
        <v>0</v>
      </c>
      <c r="G107">
        <v>0</v>
      </c>
      <c r="H107" s="1">
        <v>43885</v>
      </c>
      <c r="I107" s="1">
        <v>43890</v>
      </c>
      <c r="J107" t="s">
        <v>20</v>
      </c>
      <c r="K107">
        <v>220.77</v>
      </c>
      <c r="L107">
        <v>169.57</v>
      </c>
      <c r="M107">
        <v>51.2</v>
      </c>
      <c r="N107" s="6">
        <v>-5</v>
      </c>
      <c r="O107">
        <v>-256</v>
      </c>
      <c r="P107" t="s">
        <v>21</v>
      </c>
      <c r="R107" t="s">
        <v>151</v>
      </c>
    </row>
    <row r="108" spans="1:18" ht="45" x14ac:dyDescent="0.25">
      <c r="A108" s="5" t="s">
        <v>152</v>
      </c>
      <c r="B108">
        <v>170</v>
      </c>
      <c r="C108" s="1">
        <v>43882</v>
      </c>
      <c r="D108" t="s">
        <v>153</v>
      </c>
      <c r="E108" s="1">
        <v>43857</v>
      </c>
      <c r="F108">
        <v>0</v>
      </c>
      <c r="G108">
        <v>0</v>
      </c>
      <c r="H108" s="1">
        <v>43882</v>
      </c>
      <c r="I108" s="1">
        <v>43887</v>
      </c>
      <c r="J108" t="s">
        <v>20</v>
      </c>
      <c r="K108">
        <v>329.4</v>
      </c>
      <c r="L108">
        <v>59.4</v>
      </c>
      <c r="M108">
        <v>270</v>
      </c>
      <c r="N108" s="6">
        <v>-5</v>
      </c>
      <c r="O108" s="2">
        <v>-1350</v>
      </c>
      <c r="P108" t="s">
        <v>21</v>
      </c>
      <c r="R108" t="s">
        <v>154</v>
      </c>
    </row>
    <row r="109" spans="1:18" x14ac:dyDescent="0.25">
      <c r="A109" s="5" t="s">
        <v>155</v>
      </c>
      <c r="B109">
        <v>281</v>
      </c>
      <c r="C109" s="1">
        <v>43906</v>
      </c>
      <c r="D109" t="str">
        <f>"2020002095"</f>
        <v>2020002095</v>
      </c>
      <c r="E109" s="1">
        <v>43867</v>
      </c>
      <c r="F109">
        <v>0</v>
      </c>
      <c r="G109">
        <v>0</v>
      </c>
      <c r="H109" s="1">
        <v>43906</v>
      </c>
      <c r="I109" s="1">
        <v>43912</v>
      </c>
      <c r="J109" t="s">
        <v>20</v>
      </c>
      <c r="K109">
        <v>75.64</v>
      </c>
      <c r="L109">
        <v>13.64</v>
      </c>
      <c r="M109">
        <v>62</v>
      </c>
      <c r="N109" s="6">
        <v>-6</v>
      </c>
      <c r="O109">
        <v>-372</v>
      </c>
      <c r="P109" t="s">
        <v>21</v>
      </c>
      <c r="R109" t="s">
        <v>156</v>
      </c>
    </row>
    <row r="110" spans="1:18" x14ac:dyDescent="0.25">
      <c r="A110" s="5" t="s">
        <v>157</v>
      </c>
      <c r="B110">
        <v>176</v>
      </c>
      <c r="C110" s="1">
        <v>43882</v>
      </c>
      <c r="D110" t="s">
        <v>158</v>
      </c>
      <c r="E110" s="1">
        <v>43616</v>
      </c>
      <c r="F110">
        <v>0</v>
      </c>
      <c r="G110">
        <v>0</v>
      </c>
      <c r="H110" s="1">
        <v>43885</v>
      </c>
      <c r="I110" s="1">
        <v>43892</v>
      </c>
      <c r="J110" t="s">
        <v>20</v>
      </c>
      <c r="K110">
        <v>200.45</v>
      </c>
      <c r="L110">
        <v>36.15</v>
      </c>
      <c r="M110">
        <v>164.3</v>
      </c>
      <c r="N110" s="6">
        <v>-7</v>
      </c>
      <c r="O110" s="2">
        <v>-1150.0999999999999</v>
      </c>
      <c r="P110" t="s">
        <v>21</v>
      </c>
      <c r="R110" t="s">
        <v>102</v>
      </c>
    </row>
    <row r="111" spans="1:18" x14ac:dyDescent="0.25">
      <c r="A111" s="5" t="s">
        <v>109</v>
      </c>
      <c r="B111">
        <v>107</v>
      </c>
      <c r="C111" s="1">
        <v>43868</v>
      </c>
      <c r="D111" t="str">
        <f>"004002535535"</f>
        <v>004002535535</v>
      </c>
      <c r="E111" s="1">
        <v>43841</v>
      </c>
      <c r="F111">
        <v>0</v>
      </c>
      <c r="G111">
        <v>0</v>
      </c>
      <c r="H111" s="1">
        <v>43871</v>
      </c>
      <c r="I111" s="1">
        <v>43878</v>
      </c>
      <c r="J111" t="s">
        <v>20</v>
      </c>
      <c r="K111">
        <v>408.85</v>
      </c>
      <c r="L111">
        <v>73.73</v>
      </c>
      <c r="M111">
        <v>335.12</v>
      </c>
      <c r="N111" s="6">
        <v>-7</v>
      </c>
      <c r="O111" s="2">
        <v>-2345.84</v>
      </c>
      <c r="P111" t="s">
        <v>21</v>
      </c>
      <c r="R111" t="s">
        <v>110</v>
      </c>
    </row>
    <row r="112" spans="1:18" x14ac:dyDescent="0.25">
      <c r="A112" s="5" t="s">
        <v>109</v>
      </c>
      <c r="B112">
        <v>106</v>
      </c>
      <c r="C112" s="1">
        <v>43868</v>
      </c>
      <c r="D112" t="str">
        <f>"004002535534"</f>
        <v>004002535534</v>
      </c>
      <c r="E112" s="1">
        <v>43841</v>
      </c>
      <c r="F112">
        <v>0</v>
      </c>
      <c r="G112">
        <v>0</v>
      </c>
      <c r="H112" s="1">
        <v>43871</v>
      </c>
      <c r="I112" s="1">
        <v>43878</v>
      </c>
      <c r="J112" t="s">
        <v>20</v>
      </c>
      <c r="K112">
        <v>266.37</v>
      </c>
      <c r="L112">
        <v>48.03</v>
      </c>
      <c r="M112">
        <v>218.34</v>
      </c>
      <c r="N112" s="6">
        <v>-7</v>
      </c>
      <c r="O112" s="2">
        <v>-1528.38</v>
      </c>
      <c r="P112" t="s">
        <v>21</v>
      </c>
      <c r="R112" t="s">
        <v>110</v>
      </c>
    </row>
    <row r="113" spans="1:18" x14ac:dyDescent="0.25">
      <c r="A113" s="5" t="s">
        <v>109</v>
      </c>
      <c r="B113">
        <v>106</v>
      </c>
      <c r="C113" s="1">
        <v>43868</v>
      </c>
      <c r="D113" t="str">
        <f>"004002535536"</f>
        <v>004002535536</v>
      </c>
      <c r="E113" s="1">
        <v>43841</v>
      </c>
      <c r="F113">
        <v>0</v>
      </c>
      <c r="G113">
        <v>0</v>
      </c>
      <c r="H113" s="1">
        <v>43871</v>
      </c>
      <c r="I113" s="1">
        <v>43878</v>
      </c>
      <c r="J113" t="s">
        <v>20</v>
      </c>
      <c r="K113">
        <v>18.09</v>
      </c>
      <c r="L113">
        <v>3.26</v>
      </c>
      <c r="M113">
        <v>14.83</v>
      </c>
      <c r="N113" s="6">
        <v>-7</v>
      </c>
      <c r="O113">
        <v>-103.81</v>
      </c>
      <c r="P113" t="s">
        <v>21</v>
      </c>
      <c r="R113" t="s">
        <v>110</v>
      </c>
    </row>
    <row r="114" spans="1:18" x14ac:dyDescent="0.25">
      <c r="A114" s="5" t="s">
        <v>109</v>
      </c>
      <c r="B114">
        <v>106</v>
      </c>
      <c r="C114" s="1">
        <v>43868</v>
      </c>
      <c r="D114" t="str">
        <f>"004003981425"</f>
        <v>004003981425</v>
      </c>
      <c r="E114" s="1">
        <v>43842</v>
      </c>
      <c r="F114">
        <v>0</v>
      </c>
      <c r="G114">
        <v>0</v>
      </c>
      <c r="H114" s="1">
        <v>43871</v>
      </c>
      <c r="I114" s="1">
        <v>43878</v>
      </c>
      <c r="J114" t="s">
        <v>20</v>
      </c>
      <c r="K114">
        <v>337.31</v>
      </c>
      <c r="L114">
        <v>60.83</v>
      </c>
      <c r="M114">
        <v>276.48</v>
      </c>
      <c r="N114" s="6">
        <v>-7</v>
      </c>
      <c r="O114" s="2">
        <v>-1935.36</v>
      </c>
      <c r="P114" t="s">
        <v>21</v>
      </c>
      <c r="R114" t="s">
        <v>110</v>
      </c>
    </row>
    <row r="115" spans="1:18" ht="30" x14ac:dyDescent="0.25">
      <c r="A115" s="5" t="s">
        <v>23</v>
      </c>
      <c r="B115">
        <v>171</v>
      </c>
      <c r="C115" s="1">
        <v>43882</v>
      </c>
      <c r="D115" t="s">
        <v>159</v>
      </c>
      <c r="E115" s="1">
        <v>43859</v>
      </c>
      <c r="F115">
        <v>0</v>
      </c>
      <c r="G115">
        <v>0</v>
      </c>
      <c r="H115" s="1">
        <v>43882</v>
      </c>
      <c r="I115" s="1">
        <v>43889</v>
      </c>
      <c r="J115" t="s">
        <v>20</v>
      </c>
      <c r="K115">
        <v>854</v>
      </c>
      <c r="L115">
        <v>154</v>
      </c>
      <c r="M115">
        <v>700</v>
      </c>
      <c r="N115" s="6">
        <v>-7</v>
      </c>
      <c r="O115" s="2">
        <v>-4900</v>
      </c>
      <c r="P115" t="s">
        <v>21</v>
      </c>
      <c r="R115" t="s">
        <v>61</v>
      </c>
    </row>
    <row r="116" spans="1:18" ht="30" x14ac:dyDescent="0.25">
      <c r="A116" s="5" t="s">
        <v>160</v>
      </c>
      <c r="B116">
        <v>149</v>
      </c>
      <c r="C116" s="1">
        <v>43881</v>
      </c>
      <c r="D116" t="s">
        <v>161</v>
      </c>
      <c r="E116" s="1">
        <v>43830</v>
      </c>
      <c r="F116">
        <v>0</v>
      </c>
      <c r="G116">
        <v>0</v>
      </c>
      <c r="H116" s="1">
        <v>43882</v>
      </c>
      <c r="I116" s="1">
        <v>43890</v>
      </c>
      <c r="J116" t="s">
        <v>20</v>
      </c>
      <c r="K116" s="2">
        <v>1000</v>
      </c>
      <c r="L116">
        <v>0</v>
      </c>
      <c r="M116" s="2">
        <v>1000</v>
      </c>
      <c r="N116" s="6">
        <v>-8</v>
      </c>
      <c r="O116" s="2">
        <v>-8000</v>
      </c>
      <c r="P116" t="s">
        <v>21</v>
      </c>
      <c r="R116" t="s">
        <v>61</v>
      </c>
    </row>
    <row r="117" spans="1:18" ht="30" x14ac:dyDescent="0.25">
      <c r="A117" s="5" t="s">
        <v>160</v>
      </c>
      <c r="B117">
        <v>148</v>
      </c>
      <c r="C117" s="1">
        <v>43881</v>
      </c>
      <c r="D117" t="s">
        <v>162</v>
      </c>
      <c r="E117" s="1">
        <v>43830</v>
      </c>
      <c r="F117">
        <v>0</v>
      </c>
      <c r="G117">
        <v>0</v>
      </c>
      <c r="H117" s="1">
        <v>43882</v>
      </c>
      <c r="I117" s="1">
        <v>43890</v>
      </c>
      <c r="J117" t="s">
        <v>20</v>
      </c>
      <c r="K117">
        <v>428.22</v>
      </c>
      <c r="L117">
        <v>77.22</v>
      </c>
      <c r="M117">
        <v>351</v>
      </c>
      <c r="N117" s="6">
        <v>-8</v>
      </c>
      <c r="O117" s="2">
        <v>-2808</v>
      </c>
      <c r="P117" t="s">
        <v>21</v>
      </c>
      <c r="R117" t="s">
        <v>61</v>
      </c>
    </row>
    <row r="118" spans="1:18" ht="30" x14ac:dyDescent="0.25">
      <c r="A118" s="5" t="s">
        <v>160</v>
      </c>
      <c r="B118">
        <v>148</v>
      </c>
      <c r="C118" s="1">
        <v>43881</v>
      </c>
      <c r="D118" t="s">
        <v>161</v>
      </c>
      <c r="E118" s="1">
        <v>43830</v>
      </c>
      <c r="F118">
        <v>0</v>
      </c>
      <c r="G118">
        <v>0</v>
      </c>
      <c r="H118" s="1">
        <v>43882</v>
      </c>
      <c r="I118" s="1">
        <v>43890</v>
      </c>
      <c r="J118" t="s">
        <v>20</v>
      </c>
      <c r="K118" s="2">
        <v>1017</v>
      </c>
      <c r="L118">
        <v>363.72</v>
      </c>
      <c r="M118">
        <v>653.28</v>
      </c>
      <c r="N118" s="6">
        <v>-8</v>
      </c>
      <c r="O118" s="2">
        <v>-5226.24</v>
      </c>
      <c r="P118" t="s">
        <v>21</v>
      </c>
      <c r="R118" t="s">
        <v>61</v>
      </c>
    </row>
    <row r="119" spans="1:18" ht="45" x14ac:dyDescent="0.25">
      <c r="A119" s="5" t="s">
        <v>163</v>
      </c>
      <c r="B119">
        <v>146</v>
      </c>
      <c r="C119" s="1">
        <v>43881</v>
      </c>
      <c r="D119" t="s">
        <v>164</v>
      </c>
      <c r="E119" s="1">
        <v>43830</v>
      </c>
      <c r="F119">
        <v>0</v>
      </c>
      <c r="G119">
        <v>0</v>
      </c>
      <c r="H119" s="1">
        <v>43882</v>
      </c>
      <c r="I119" s="1">
        <v>43890</v>
      </c>
      <c r="J119" t="s">
        <v>20</v>
      </c>
      <c r="K119" s="2">
        <v>1071.02</v>
      </c>
      <c r="L119">
        <v>209.07</v>
      </c>
      <c r="M119">
        <v>861.95</v>
      </c>
      <c r="N119" s="6">
        <v>-8</v>
      </c>
      <c r="O119" s="2">
        <v>-6895.6</v>
      </c>
      <c r="P119" t="s">
        <v>21</v>
      </c>
      <c r="R119" t="s">
        <v>165</v>
      </c>
    </row>
    <row r="120" spans="1:18" ht="45" x14ac:dyDescent="0.25">
      <c r="A120" s="5" t="s">
        <v>163</v>
      </c>
      <c r="B120">
        <v>147</v>
      </c>
      <c r="C120" s="1">
        <v>43881</v>
      </c>
      <c r="D120" t="s">
        <v>164</v>
      </c>
      <c r="E120" s="1">
        <v>43830</v>
      </c>
      <c r="F120">
        <v>0</v>
      </c>
      <c r="G120">
        <v>0</v>
      </c>
      <c r="H120" s="1">
        <v>43882</v>
      </c>
      <c r="I120" s="1">
        <v>43890</v>
      </c>
      <c r="J120" t="s">
        <v>20</v>
      </c>
      <c r="K120">
        <v>88.35</v>
      </c>
      <c r="L120">
        <v>0</v>
      </c>
      <c r="M120">
        <v>88.35</v>
      </c>
      <c r="N120" s="6">
        <v>-8</v>
      </c>
      <c r="O120">
        <v>-706.8</v>
      </c>
      <c r="P120" t="s">
        <v>21</v>
      </c>
      <c r="R120" t="s">
        <v>165</v>
      </c>
    </row>
    <row r="121" spans="1:18" x14ac:dyDescent="0.25">
      <c r="A121" s="5" t="s">
        <v>149</v>
      </c>
      <c r="B121">
        <v>165</v>
      </c>
      <c r="C121" s="1">
        <v>43882</v>
      </c>
      <c r="D121" t="s">
        <v>166</v>
      </c>
      <c r="E121" s="1">
        <v>43822</v>
      </c>
      <c r="F121">
        <v>0</v>
      </c>
      <c r="G121">
        <v>0</v>
      </c>
      <c r="H121" s="1">
        <v>43882</v>
      </c>
      <c r="I121" s="1">
        <v>43890</v>
      </c>
      <c r="J121" t="s">
        <v>20</v>
      </c>
      <c r="K121">
        <v>954.14</v>
      </c>
      <c r="L121">
        <v>309.87</v>
      </c>
      <c r="M121">
        <v>644.27</v>
      </c>
      <c r="N121" s="6">
        <v>-8</v>
      </c>
      <c r="O121" s="2">
        <v>-5154.16</v>
      </c>
      <c r="P121" t="s">
        <v>21</v>
      </c>
      <c r="R121" t="s">
        <v>151</v>
      </c>
    </row>
    <row r="122" spans="1:18" x14ac:dyDescent="0.25">
      <c r="A122" s="5" t="s">
        <v>149</v>
      </c>
      <c r="B122">
        <v>167</v>
      </c>
      <c r="C122" s="1">
        <v>43882</v>
      </c>
      <c r="D122" t="s">
        <v>166</v>
      </c>
      <c r="E122" s="1">
        <v>43822</v>
      </c>
      <c r="F122">
        <v>0</v>
      </c>
      <c r="G122">
        <v>0</v>
      </c>
      <c r="H122" s="1">
        <v>43882</v>
      </c>
      <c r="I122" s="1">
        <v>43890</v>
      </c>
      <c r="J122" t="s">
        <v>20</v>
      </c>
      <c r="K122">
        <v>483.78</v>
      </c>
      <c r="L122">
        <v>0</v>
      </c>
      <c r="M122">
        <v>483.78</v>
      </c>
      <c r="N122" s="6">
        <v>-8</v>
      </c>
      <c r="O122" s="2">
        <v>-3870.24</v>
      </c>
      <c r="P122" t="s">
        <v>21</v>
      </c>
      <c r="R122" t="s">
        <v>151</v>
      </c>
    </row>
    <row r="123" spans="1:18" x14ac:dyDescent="0.25">
      <c r="A123" s="5" t="s">
        <v>149</v>
      </c>
      <c r="B123">
        <v>166</v>
      </c>
      <c r="C123" s="1">
        <v>43882</v>
      </c>
      <c r="D123" t="s">
        <v>166</v>
      </c>
      <c r="E123" s="1">
        <v>43822</v>
      </c>
      <c r="F123">
        <v>0</v>
      </c>
      <c r="G123">
        <v>0</v>
      </c>
      <c r="H123" s="1">
        <v>43882</v>
      </c>
      <c r="I123" s="1">
        <v>43890</v>
      </c>
      <c r="J123" t="s">
        <v>20</v>
      </c>
      <c r="K123">
        <v>280.45</v>
      </c>
      <c r="L123">
        <v>0</v>
      </c>
      <c r="M123">
        <v>280.45</v>
      </c>
      <c r="N123" s="6">
        <v>-8</v>
      </c>
      <c r="O123" s="2">
        <v>-2243.6</v>
      </c>
      <c r="P123" t="s">
        <v>21</v>
      </c>
      <c r="R123" t="s">
        <v>151</v>
      </c>
    </row>
    <row r="124" spans="1:18" x14ac:dyDescent="0.25">
      <c r="A124" s="5" t="s">
        <v>89</v>
      </c>
      <c r="B124">
        <v>162</v>
      </c>
      <c r="C124" s="1">
        <v>43882</v>
      </c>
      <c r="D124" t="s">
        <v>167</v>
      </c>
      <c r="E124" s="1">
        <v>43858</v>
      </c>
      <c r="F124">
        <v>0</v>
      </c>
      <c r="G124">
        <v>0</v>
      </c>
      <c r="H124" s="1">
        <v>43882</v>
      </c>
      <c r="I124" s="1">
        <v>43890</v>
      </c>
      <c r="J124" t="s">
        <v>20</v>
      </c>
      <c r="K124" s="2">
        <v>10668.48</v>
      </c>
      <c r="L124">
        <v>969.86</v>
      </c>
      <c r="M124" s="2">
        <v>9698.6200000000008</v>
      </c>
      <c r="N124" s="6">
        <v>-8</v>
      </c>
      <c r="O124" s="2">
        <v>-77588.960000000006</v>
      </c>
      <c r="P124" t="s">
        <v>21</v>
      </c>
      <c r="R124" t="s">
        <v>58</v>
      </c>
    </row>
    <row r="125" spans="1:18" x14ac:dyDescent="0.25">
      <c r="A125" s="5" t="s">
        <v>29</v>
      </c>
      <c r="B125">
        <v>177</v>
      </c>
      <c r="C125" s="1">
        <v>43882</v>
      </c>
      <c r="D125" t="s">
        <v>168</v>
      </c>
      <c r="E125" s="1">
        <v>43859</v>
      </c>
      <c r="F125">
        <v>0</v>
      </c>
      <c r="G125">
        <v>0</v>
      </c>
      <c r="H125" s="1">
        <v>43885</v>
      </c>
      <c r="I125" s="1">
        <v>43895</v>
      </c>
      <c r="J125" t="s">
        <v>20</v>
      </c>
      <c r="K125">
        <v>841.35</v>
      </c>
      <c r="L125">
        <v>0</v>
      </c>
      <c r="M125">
        <v>841.35</v>
      </c>
      <c r="N125" s="6">
        <v>-10</v>
      </c>
      <c r="O125" s="2">
        <v>-8413.5</v>
      </c>
      <c r="P125" t="s">
        <v>21</v>
      </c>
      <c r="R125" t="s">
        <v>49</v>
      </c>
    </row>
    <row r="126" spans="1:18" x14ac:dyDescent="0.25">
      <c r="A126" s="5" t="s">
        <v>169</v>
      </c>
      <c r="B126">
        <v>366</v>
      </c>
      <c r="C126" s="1">
        <v>43920</v>
      </c>
      <c r="D126" t="s">
        <v>170</v>
      </c>
      <c r="E126" s="1">
        <v>43895</v>
      </c>
      <c r="F126">
        <v>0</v>
      </c>
      <c r="G126">
        <v>0</v>
      </c>
      <c r="H126" s="1">
        <v>43920</v>
      </c>
      <c r="I126" s="1">
        <v>43931</v>
      </c>
      <c r="J126" t="s">
        <v>20</v>
      </c>
      <c r="K126" s="2">
        <v>51404.71</v>
      </c>
      <c r="L126" s="2">
        <v>9269.7000000000007</v>
      </c>
      <c r="M126" s="2">
        <v>42135.01</v>
      </c>
      <c r="N126" s="6">
        <v>-11</v>
      </c>
      <c r="O126" s="2">
        <v>-463485.11</v>
      </c>
      <c r="P126" t="s">
        <v>21</v>
      </c>
      <c r="R126" t="s">
        <v>171</v>
      </c>
    </row>
    <row r="127" spans="1:18" ht="45" x14ac:dyDescent="0.25">
      <c r="A127" s="5" t="s">
        <v>105</v>
      </c>
      <c r="B127">
        <v>174</v>
      </c>
      <c r="C127" s="1">
        <v>43882</v>
      </c>
      <c r="D127" t="s">
        <v>172</v>
      </c>
      <c r="E127" s="1">
        <v>43866</v>
      </c>
      <c r="F127">
        <v>0</v>
      </c>
      <c r="G127">
        <v>0</v>
      </c>
      <c r="H127" s="1">
        <v>43885</v>
      </c>
      <c r="I127" s="1">
        <v>43896</v>
      </c>
      <c r="J127" t="s">
        <v>20</v>
      </c>
      <c r="K127" s="2">
        <v>4313.05</v>
      </c>
      <c r="L127">
        <v>165.89</v>
      </c>
      <c r="M127" s="2">
        <v>4147.16</v>
      </c>
      <c r="N127" s="6">
        <v>-11</v>
      </c>
      <c r="O127" s="2">
        <v>-45618.76</v>
      </c>
      <c r="P127" t="s">
        <v>21</v>
      </c>
      <c r="R127" t="s">
        <v>107</v>
      </c>
    </row>
    <row r="128" spans="1:18" x14ac:dyDescent="0.25">
      <c r="A128" s="5" t="s">
        <v>173</v>
      </c>
      <c r="B128">
        <v>100</v>
      </c>
      <c r="C128" s="1">
        <v>43867</v>
      </c>
      <c r="D128" s="4">
        <v>2.0199999999999999E+122</v>
      </c>
      <c r="E128" s="1">
        <v>43851</v>
      </c>
      <c r="F128">
        <v>0</v>
      </c>
      <c r="G128">
        <v>0</v>
      </c>
      <c r="H128" s="1">
        <v>43871</v>
      </c>
      <c r="I128" s="1">
        <v>43883</v>
      </c>
      <c r="J128" t="s">
        <v>20</v>
      </c>
      <c r="K128">
        <v>19.52</v>
      </c>
      <c r="L128">
        <v>3.52</v>
      </c>
      <c r="M128">
        <v>16</v>
      </c>
      <c r="N128" s="6">
        <v>-12</v>
      </c>
      <c r="O128">
        <v>-192</v>
      </c>
      <c r="P128" t="s">
        <v>21</v>
      </c>
      <c r="R128" t="s">
        <v>22</v>
      </c>
    </row>
    <row r="129" spans="1:18" x14ac:dyDescent="0.25">
      <c r="A129" s="5" t="s">
        <v>109</v>
      </c>
      <c r="B129">
        <v>106</v>
      </c>
      <c r="C129" s="1">
        <v>43868</v>
      </c>
      <c r="D129" t="str">
        <f>"004007052463"</f>
        <v>004007052463</v>
      </c>
      <c r="E129" s="1">
        <v>43850</v>
      </c>
      <c r="F129">
        <v>0</v>
      </c>
      <c r="G129">
        <v>0</v>
      </c>
      <c r="H129" s="1">
        <v>43871</v>
      </c>
      <c r="I129" s="1">
        <v>43885</v>
      </c>
      <c r="J129" t="s">
        <v>20</v>
      </c>
      <c r="K129">
        <v>0.13</v>
      </c>
      <c r="L129">
        <v>0.02</v>
      </c>
      <c r="M129">
        <v>0.11</v>
      </c>
      <c r="N129" s="6">
        <v>-14</v>
      </c>
      <c r="O129">
        <v>-1.54</v>
      </c>
      <c r="P129" t="s">
        <v>21</v>
      </c>
      <c r="R129" t="s">
        <v>110</v>
      </c>
    </row>
    <row r="130" spans="1:18" x14ac:dyDescent="0.25">
      <c r="A130" s="5" t="s">
        <v>115</v>
      </c>
      <c r="B130">
        <v>98</v>
      </c>
      <c r="C130" s="1">
        <v>43866</v>
      </c>
      <c r="D130" t="str">
        <f>"2020120000486"</f>
        <v>2020120000486</v>
      </c>
      <c r="E130" s="1">
        <v>43847</v>
      </c>
      <c r="F130">
        <v>0</v>
      </c>
      <c r="G130">
        <v>0</v>
      </c>
      <c r="H130" s="1">
        <v>43867</v>
      </c>
      <c r="I130" s="1">
        <v>43882</v>
      </c>
      <c r="J130" t="s">
        <v>20</v>
      </c>
      <c r="K130">
        <v>11.88</v>
      </c>
      <c r="L130">
        <v>2.14</v>
      </c>
      <c r="M130">
        <v>9.74</v>
      </c>
      <c r="N130" s="6">
        <v>-15</v>
      </c>
      <c r="O130">
        <v>-146.1</v>
      </c>
      <c r="P130" t="s">
        <v>21</v>
      </c>
      <c r="R130" t="s">
        <v>88</v>
      </c>
    </row>
    <row r="131" spans="1:18" x14ac:dyDescent="0.25">
      <c r="A131" s="5" t="s">
        <v>94</v>
      </c>
      <c r="B131">
        <v>273</v>
      </c>
      <c r="C131" s="1">
        <v>43893</v>
      </c>
      <c r="D131" t="s">
        <v>174</v>
      </c>
      <c r="E131" s="1">
        <v>43816</v>
      </c>
      <c r="F131">
        <v>0</v>
      </c>
      <c r="G131">
        <v>0</v>
      </c>
      <c r="H131" s="1">
        <v>43906</v>
      </c>
      <c r="I131" s="1">
        <v>43921</v>
      </c>
      <c r="J131" t="s">
        <v>20</v>
      </c>
      <c r="K131">
        <v>244</v>
      </c>
      <c r="L131">
        <v>0</v>
      </c>
      <c r="M131">
        <v>244</v>
      </c>
      <c r="N131" s="6">
        <v>-15</v>
      </c>
      <c r="O131" s="2">
        <v>-3660</v>
      </c>
      <c r="P131" t="s">
        <v>21</v>
      </c>
      <c r="R131" t="s">
        <v>49</v>
      </c>
    </row>
    <row r="132" spans="1:18" x14ac:dyDescent="0.25">
      <c r="A132" s="5" t="s">
        <v>94</v>
      </c>
      <c r="B132">
        <v>272</v>
      </c>
      <c r="C132" s="1">
        <v>43893</v>
      </c>
      <c r="D132" t="s">
        <v>174</v>
      </c>
      <c r="E132" s="1">
        <v>43816</v>
      </c>
      <c r="F132">
        <v>0</v>
      </c>
      <c r="G132">
        <v>0</v>
      </c>
      <c r="H132" s="1">
        <v>43906</v>
      </c>
      <c r="I132" s="1">
        <v>43921</v>
      </c>
      <c r="J132" t="s">
        <v>20</v>
      </c>
      <c r="K132">
        <v>244</v>
      </c>
      <c r="L132">
        <v>88</v>
      </c>
      <c r="M132">
        <v>156</v>
      </c>
      <c r="N132" s="6">
        <v>-15</v>
      </c>
      <c r="O132" s="2">
        <v>-2340</v>
      </c>
      <c r="P132" t="s">
        <v>21</v>
      </c>
      <c r="R132" t="s">
        <v>49</v>
      </c>
    </row>
    <row r="133" spans="1:18" x14ac:dyDescent="0.25">
      <c r="A133" s="5" t="s">
        <v>131</v>
      </c>
      <c r="B133">
        <v>265</v>
      </c>
      <c r="C133" s="1">
        <v>43893</v>
      </c>
      <c r="D133" t="s">
        <v>175</v>
      </c>
      <c r="E133" s="1">
        <v>43867</v>
      </c>
      <c r="F133">
        <v>0</v>
      </c>
      <c r="G133">
        <v>0</v>
      </c>
      <c r="H133" s="1">
        <v>43893</v>
      </c>
      <c r="I133" s="1">
        <v>43910</v>
      </c>
      <c r="J133" t="s">
        <v>20</v>
      </c>
      <c r="K133">
        <v>220.87</v>
      </c>
      <c r="L133">
        <v>39.83</v>
      </c>
      <c r="M133">
        <v>181.04</v>
      </c>
      <c r="N133" s="6">
        <v>-17</v>
      </c>
      <c r="O133" s="2">
        <v>-3077.68</v>
      </c>
      <c r="P133" t="s">
        <v>21</v>
      </c>
      <c r="R133" t="s">
        <v>88</v>
      </c>
    </row>
    <row r="134" spans="1:18" x14ac:dyDescent="0.25">
      <c r="A134" s="5" t="s">
        <v>131</v>
      </c>
      <c r="B134">
        <v>265</v>
      </c>
      <c r="C134" s="1">
        <v>43893</v>
      </c>
      <c r="D134" t="s">
        <v>176</v>
      </c>
      <c r="E134" s="1">
        <v>43867</v>
      </c>
      <c r="F134">
        <v>0</v>
      </c>
      <c r="G134">
        <v>0</v>
      </c>
      <c r="H134" s="1">
        <v>43893</v>
      </c>
      <c r="I134" s="1">
        <v>43910</v>
      </c>
      <c r="J134" t="s">
        <v>20</v>
      </c>
      <c r="K134">
        <v>175.13</v>
      </c>
      <c r="L134">
        <v>31.58</v>
      </c>
      <c r="M134">
        <v>143.55000000000001</v>
      </c>
      <c r="N134" s="6">
        <v>-17</v>
      </c>
      <c r="O134" s="2">
        <v>-2440.35</v>
      </c>
      <c r="P134" t="s">
        <v>21</v>
      </c>
      <c r="R134" t="s">
        <v>88</v>
      </c>
    </row>
    <row r="135" spans="1:18" x14ac:dyDescent="0.25">
      <c r="A135" s="5" t="s">
        <v>131</v>
      </c>
      <c r="B135">
        <v>265</v>
      </c>
      <c r="C135" s="1">
        <v>43893</v>
      </c>
      <c r="D135" t="s">
        <v>177</v>
      </c>
      <c r="E135" s="1">
        <v>43867</v>
      </c>
      <c r="F135">
        <v>0</v>
      </c>
      <c r="G135">
        <v>0</v>
      </c>
      <c r="H135" s="1">
        <v>43893</v>
      </c>
      <c r="I135" s="1">
        <v>43910</v>
      </c>
      <c r="J135" t="s">
        <v>20</v>
      </c>
      <c r="K135">
        <v>207.4</v>
      </c>
      <c r="L135">
        <v>37.4</v>
      </c>
      <c r="M135">
        <v>170</v>
      </c>
      <c r="N135" s="6">
        <v>-17</v>
      </c>
      <c r="O135" s="2">
        <v>-2890</v>
      </c>
      <c r="P135" t="s">
        <v>21</v>
      </c>
      <c r="R135" t="s">
        <v>88</v>
      </c>
    </row>
    <row r="136" spans="1:18" x14ac:dyDescent="0.25">
      <c r="A136" s="5" t="s">
        <v>131</v>
      </c>
      <c r="B136">
        <v>266</v>
      </c>
      <c r="C136" s="1">
        <v>43893</v>
      </c>
      <c r="D136" t="s">
        <v>178</v>
      </c>
      <c r="E136" s="1">
        <v>43867</v>
      </c>
      <c r="F136">
        <v>0</v>
      </c>
      <c r="G136">
        <v>0</v>
      </c>
      <c r="H136" s="1">
        <v>43893</v>
      </c>
      <c r="I136" s="1">
        <v>43910</v>
      </c>
      <c r="J136" t="s">
        <v>20</v>
      </c>
      <c r="K136">
        <v>37.33</v>
      </c>
      <c r="L136">
        <v>0</v>
      </c>
      <c r="M136">
        <v>37.33</v>
      </c>
      <c r="N136" s="6">
        <v>-17</v>
      </c>
      <c r="O136">
        <v>-634.61</v>
      </c>
      <c r="P136" t="s">
        <v>21</v>
      </c>
      <c r="R136" t="s">
        <v>88</v>
      </c>
    </row>
    <row r="137" spans="1:18" x14ac:dyDescent="0.25">
      <c r="A137" s="5" t="s">
        <v>131</v>
      </c>
      <c r="B137">
        <v>265</v>
      </c>
      <c r="C137" s="1">
        <v>43893</v>
      </c>
      <c r="D137" t="s">
        <v>179</v>
      </c>
      <c r="E137" s="1">
        <v>43867</v>
      </c>
      <c r="F137">
        <v>0</v>
      </c>
      <c r="G137">
        <v>0</v>
      </c>
      <c r="H137" s="1">
        <v>43893</v>
      </c>
      <c r="I137" s="1">
        <v>43910</v>
      </c>
      <c r="J137" t="s">
        <v>20</v>
      </c>
      <c r="K137">
        <v>221.03</v>
      </c>
      <c r="L137">
        <v>39.86</v>
      </c>
      <c r="M137">
        <v>181.17</v>
      </c>
      <c r="N137" s="6">
        <v>-17</v>
      </c>
      <c r="O137" s="2">
        <v>-3079.89</v>
      </c>
      <c r="P137" t="s">
        <v>21</v>
      </c>
      <c r="R137" t="s">
        <v>88</v>
      </c>
    </row>
    <row r="138" spans="1:18" x14ac:dyDescent="0.25">
      <c r="A138" s="5" t="s">
        <v>131</v>
      </c>
      <c r="B138">
        <v>265</v>
      </c>
      <c r="C138" s="1">
        <v>43893</v>
      </c>
      <c r="D138" t="s">
        <v>180</v>
      </c>
      <c r="E138" s="1">
        <v>43867</v>
      </c>
      <c r="F138">
        <v>0</v>
      </c>
      <c r="G138">
        <v>0</v>
      </c>
      <c r="H138" s="1">
        <v>43893</v>
      </c>
      <c r="I138" s="1">
        <v>43910</v>
      </c>
      <c r="J138" t="s">
        <v>20</v>
      </c>
      <c r="K138">
        <v>202.92</v>
      </c>
      <c r="L138">
        <v>36.590000000000003</v>
      </c>
      <c r="M138">
        <v>166.33</v>
      </c>
      <c r="N138" s="6">
        <v>-17</v>
      </c>
      <c r="O138" s="2">
        <v>-2827.61</v>
      </c>
      <c r="P138" t="s">
        <v>21</v>
      </c>
      <c r="R138" t="s">
        <v>88</v>
      </c>
    </row>
    <row r="139" spans="1:18" x14ac:dyDescent="0.25">
      <c r="A139" s="5" t="s">
        <v>131</v>
      </c>
      <c r="B139">
        <v>265</v>
      </c>
      <c r="C139" s="1">
        <v>43893</v>
      </c>
      <c r="D139" t="s">
        <v>181</v>
      </c>
      <c r="E139" s="1">
        <v>43867</v>
      </c>
      <c r="F139">
        <v>0</v>
      </c>
      <c r="G139">
        <v>0</v>
      </c>
      <c r="H139" s="1">
        <v>43893</v>
      </c>
      <c r="I139" s="1">
        <v>43910</v>
      </c>
      <c r="J139" t="s">
        <v>20</v>
      </c>
      <c r="K139">
        <v>313.25</v>
      </c>
      <c r="L139">
        <v>56.49</v>
      </c>
      <c r="M139">
        <v>256.76</v>
      </c>
      <c r="N139" s="6">
        <v>-17</v>
      </c>
      <c r="O139" s="2">
        <v>-4364.92</v>
      </c>
      <c r="P139" t="s">
        <v>21</v>
      </c>
      <c r="R139" t="s">
        <v>88</v>
      </c>
    </row>
    <row r="140" spans="1:18" x14ac:dyDescent="0.25">
      <c r="A140" s="5" t="s">
        <v>131</v>
      </c>
      <c r="B140">
        <v>264</v>
      </c>
      <c r="C140" s="1">
        <v>43893</v>
      </c>
      <c r="D140" t="s">
        <v>182</v>
      </c>
      <c r="E140" s="1">
        <v>43867</v>
      </c>
      <c r="F140">
        <v>0</v>
      </c>
      <c r="G140">
        <v>0</v>
      </c>
      <c r="H140" s="1">
        <v>43893</v>
      </c>
      <c r="I140" s="1">
        <v>43910</v>
      </c>
      <c r="J140" t="s">
        <v>20</v>
      </c>
      <c r="K140">
        <v>214.51</v>
      </c>
      <c r="L140">
        <v>40.61</v>
      </c>
      <c r="M140">
        <v>173.9</v>
      </c>
      <c r="N140" s="6">
        <v>-17</v>
      </c>
      <c r="O140" s="2">
        <v>-2956.3</v>
      </c>
      <c r="P140" t="s">
        <v>21</v>
      </c>
      <c r="R140" t="s">
        <v>88</v>
      </c>
    </row>
    <row r="141" spans="1:18" x14ac:dyDescent="0.25">
      <c r="A141" s="5" t="s">
        <v>131</v>
      </c>
      <c r="B141">
        <v>263</v>
      </c>
      <c r="C141" s="1">
        <v>43893</v>
      </c>
      <c r="D141" t="s">
        <v>182</v>
      </c>
      <c r="E141" s="1">
        <v>43867</v>
      </c>
      <c r="F141">
        <v>0</v>
      </c>
      <c r="G141">
        <v>0</v>
      </c>
      <c r="H141" s="1">
        <v>43893</v>
      </c>
      <c r="I141" s="1">
        <v>43910</v>
      </c>
      <c r="J141" t="s">
        <v>20</v>
      </c>
      <c r="K141">
        <v>10.71</v>
      </c>
      <c r="L141">
        <v>0</v>
      </c>
      <c r="M141">
        <v>10.71</v>
      </c>
      <c r="N141" s="6">
        <v>-17</v>
      </c>
      <c r="O141">
        <v>-182.07</v>
      </c>
      <c r="P141" t="s">
        <v>21</v>
      </c>
      <c r="R141" t="s">
        <v>88</v>
      </c>
    </row>
    <row r="142" spans="1:18" x14ac:dyDescent="0.25">
      <c r="A142" s="5" t="s">
        <v>131</v>
      </c>
      <c r="B142">
        <v>267</v>
      </c>
      <c r="C142" s="1">
        <v>43893</v>
      </c>
      <c r="D142" t="s">
        <v>178</v>
      </c>
      <c r="E142" s="1">
        <v>43867</v>
      </c>
      <c r="F142">
        <v>0</v>
      </c>
      <c r="G142">
        <v>0</v>
      </c>
      <c r="H142" s="1">
        <v>43893</v>
      </c>
      <c r="I142" s="1">
        <v>43910</v>
      </c>
      <c r="J142" t="s">
        <v>20</v>
      </c>
      <c r="K142">
        <v>259.11</v>
      </c>
      <c r="L142">
        <v>53.46</v>
      </c>
      <c r="M142">
        <v>205.65</v>
      </c>
      <c r="N142" s="6">
        <v>-17</v>
      </c>
      <c r="O142" s="2">
        <v>-3496.05</v>
      </c>
      <c r="P142" t="s">
        <v>21</v>
      </c>
      <c r="R142" t="s">
        <v>88</v>
      </c>
    </row>
    <row r="143" spans="1:18" x14ac:dyDescent="0.25">
      <c r="A143" s="5" t="s">
        <v>131</v>
      </c>
      <c r="B143">
        <v>265</v>
      </c>
      <c r="C143" s="1">
        <v>43893</v>
      </c>
      <c r="D143" t="s">
        <v>183</v>
      </c>
      <c r="E143" s="1">
        <v>43867</v>
      </c>
      <c r="F143">
        <v>0</v>
      </c>
      <c r="G143">
        <v>0</v>
      </c>
      <c r="H143" s="1">
        <v>43893</v>
      </c>
      <c r="I143" s="1">
        <v>43910</v>
      </c>
      <c r="J143" t="s">
        <v>20</v>
      </c>
      <c r="K143">
        <v>121.76</v>
      </c>
      <c r="L143">
        <v>21.96</v>
      </c>
      <c r="M143">
        <v>99.8</v>
      </c>
      <c r="N143" s="6">
        <v>-17</v>
      </c>
      <c r="O143" s="2">
        <v>-1696.6</v>
      </c>
      <c r="P143" t="s">
        <v>21</v>
      </c>
      <c r="R143" t="s">
        <v>88</v>
      </c>
    </row>
    <row r="144" spans="1:18" x14ac:dyDescent="0.25">
      <c r="A144" s="5" t="s">
        <v>184</v>
      </c>
      <c r="B144">
        <v>172</v>
      </c>
      <c r="C144" s="1">
        <v>43882</v>
      </c>
      <c r="D144" t="s">
        <v>185</v>
      </c>
      <c r="E144" s="1">
        <v>43867</v>
      </c>
      <c r="F144">
        <v>0</v>
      </c>
      <c r="G144">
        <v>0</v>
      </c>
      <c r="H144" s="1">
        <v>43885</v>
      </c>
      <c r="I144" s="1">
        <v>43903</v>
      </c>
      <c r="J144" t="s">
        <v>20</v>
      </c>
      <c r="K144">
        <v>310</v>
      </c>
      <c r="L144">
        <v>0</v>
      </c>
      <c r="M144">
        <v>310</v>
      </c>
      <c r="N144" s="6">
        <v>-18</v>
      </c>
      <c r="O144" s="2">
        <v>-5580</v>
      </c>
      <c r="P144" t="s">
        <v>21</v>
      </c>
      <c r="R144" t="s">
        <v>84</v>
      </c>
    </row>
    <row r="145" spans="1:18" x14ac:dyDescent="0.25">
      <c r="A145" s="5" t="s">
        <v>186</v>
      </c>
      <c r="B145">
        <v>101</v>
      </c>
      <c r="C145" s="1">
        <v>43867</v>
      </c>
      <c r="D145" t="s">
        <v>187</v>
      </c>
      <c r="E145" s="1">
        <v>43851</v>
      </c>
      <c r="F145">
        <v>0</v>
      </c>
      <c r="G145">
        <v>0</v>
      </c>
      <c r="H145" s="1">
        <v>43871</v>
      </c>
      <c r="I145" s="1">
        <v>43890</v>
      </c>
      <c r="J145" t="s">
        <v>20</v>
      </c>
      <c r="K145" s="2">
        <v>1886</v>
      </c>
      <c r="L145">
        <v>737</v>
      </c>
      <c r="M145" s="2">
        <v>1149</v>
      </c>
      <c r="N145" s="6">
        <v>-19</v>
      </c>
      <c r="O145" s="2">
        <v>-21831</v>
      </c>
      <c r="P145" t="s">
        <v>21</v>
      </c>
      <c r="R145" t="s">
        <v>31</v>
      </c>
    </row>
    <row r="146" spans="1:18" x14ac:dyDescent="0.25">
      <c r="A146" s="5" t="s">
        <v>186</v>
      </c>
      <c r="B146">
        <v>103</v>
      </c>
      <c r="C146" s="1">
        <v>43867</v>
      </c>
      <c r="D146" t="s">
        <v>188</v>
      </c>
      <c r="E146" s="1">
        <v>43851</v>
      </c>
      <c r="F146">
        <v>0</v>
      </c>
      <c r="G146">
        <v>0</v>
      </c>
      <c r="H146" s="1">
        <v>43871</v>
      </c>
      <c r="I146" s="1">
        <v>43890</v>
      </c>
      <c r="J146" t="s">
        <v>20</v>
      </c>
      <c r="K146" s="2">
        <v>3635.6</v>
      </c>
      <c r="L146">
        <v>655.6</v>
      </c>
      <c r="M146" s="2">
        <v>2980</v>
      </c>
      <c r="N146" s="6">
        <v>-19</v>
      </c>
      <c r="O146" s="2">
        <v>-56620</v>
      </c>
      <c r="P146" t="s">
        <v>21</v>
      </c>
      <c r="R146" t="s">
        <v>31</v>
      </c>
    </row>
    <row r="147" spans="1:18" x14ac:dyDescent="0.25">
      <c r="A147" s="5" t="s">
        <v>186</v>
      </c>
      <c r="B147">
        <v>102</v>
      </c>
      <c r="C147" s="1">
        <v>43867</v>
      </c>
      <c r="D147" t="s">
        <v>187</v>
      </c>
      <c r="E147" s="1">
        <v>43851</v>
      </c>
      <c r="F147">
        <v>0</v>
      </c>
      <c r="G147">
        <v>0</v>
      </c>
      <c r="H147" s="1">
        <v>43871</v>
      </c>
      <c r="I147" s="1">
        <v>43890</v>
      </c>
      <c r="J147" t="s">
        <v>20</v>
      </c>
      <c r="K147" s="2">
        <v>2201</v>
      </c>
      <c r="L147">
        <v>0</v>
      </c>
      <c r="M147" s="2">
        <v>2201</v>
      </c>
      <c r="N147" s="6">
        <v>-19</v>
      </c>
      <c r="O147" s="2">
        <v>-41819</v>
      </c>
      <c r="P147" t="s">
        <v>21</v>
      </c>
      <c r="R147" t="s">
        <v>31</v>
      </c>
    </row>
    <row r="148" spans="1:18" x14ac:dyDescent="0.25">
      <c r="A148" s="5" t="s">
        <v>40</v>
      </c>
      <c r="B148">
        <v>104</v>
      </c>
      <c r="C148" s="1">
        <v>43868</v>
      </c>
      <c r="D148" t="s">
        <v>189</v>
      </c>
      <c r="E148" s="1">
        <v>43857</v>
      </c>
      <c r="F148">
        <v>0</v>
      </c>
      <c r="G148">
        <v>0</v>
      </c>
      <c r="H148" s="1">
        <v>43871</v>
      </c>
      <c r="I148" s="1">
        <v>43890</v>
      </c>
      <c r="J148" t="s">
        <v>20</v>
      </c>
      <c r="K148" s="2">
        <v>1847.76</v>
      </c>
      <c r="L148">
        <v>444.84</v>
      </c>
      <c r="M148" s="2">
        <v>1402.92</v>
      </c>
      <c r="N148" s="6">
        <v>-19</v>
      </c>
      <c r="O148" s="2">
        <v>-26655.48</v>
      </c>
      <c r="P148" t="s">
        <v>21</v>
      </c>
      <c r="R148" t="s">
        <v>17</v>
      </c>
    </row>
    <row r="149" spans="1:18" x14ac:dyDescent="0.25">
      <c r="A149" s="5" t="s">
        <v>40</v>
      </c>
      <c r="B149">
        <v>105</v>
      </c>
      <c r="C149" s="1">
        <v>43868</v>
      </c>
      <c r="D149" t="s">
        <v>189</v>
      </c>
      <c r="E149" s="1">
        <v>43857</v>
      </c>
      <c r="F149">
        <v>0</v>
      </c>
      <c r="G149">
        <v>0</v>
      </c>
      <c r="H149" s="1">
        <v>43871</v>
      </c>
      <c r="I149" s="1">
        <v>43890</v>
      </c>
      <c r="J149" t="s">
        <v>20</v>
      </c>
      <c r="K149">
        <v>619.08000000000004</v>
      </c>
      <c r="L149">
        <v>0</v>
      </c>
      <c r="M149">
        <v>619.08000000000004</v>
      </c>
      <c r="N149" s="6">
        <v>-19</v>
      </c>
      <c r="O149" s="2">
        <v>-11762.52</v>
      </c>
      <c r="P149" t="s">
        <v>21</v>
      </c>
      <c r="R149" t="s">
        <v>17</v>
      </c>
    </row>
    <row r="150" spans="1:18" ht="30" x14ac:dyDescent="0.25">
      <c r="A150" s="5" t="s">
        <v>190</v>
      </c>
      <c r="B150">
        <v>261</v>
      </c>
      <c r="C150" s="1">
        <v>43889</v>
      </c>
      <c r="D150" t="str">
        <f>"5"</f>
        <v>5</v>
      </c>
      <c r="E150" s="1">
        <v>43881</v>
      </c>
      <c r="F150">
        <v>0</v>
      </c>
      <c r="G150">
        <v>0</v>
      </c>
      <c r="H150" s="1">
        <v>43892</v>
      </c>
      <c r="I150" s="1">
        <v>43911</v>
      </c>
      <c r="J150" t="s">
        <v>20</v>
      </c>
      <c r="K150">
        <v>300</v>
      </c>
      <c r="L150">
        <v>54.1</v>
      </c>
      <c r="M150">
        <v>245.9</v>
      </c>
      <c r="N150" s="6">
        <v>-19</v>
      </c>
      <c r="O150" s="2">
        <v>-4672.1000000000004</v>
      </c>
      <c r="P150" t="s">
        <v>21</v>
      </c>
      <c r="R150" t="s">
        <v>156</v>
      </c>
    </row>
    <row r="151" spans="1:18" x14ac:dyDescent="0.25">
      <c r="A151" s="5" t="s">
        <v>123</v>
      </c>
      <c r="B151">
        <v>17</v>
      </c>
      <c r="C151" s="1">
        <v>43847</v>
      </c>
      <c r="D151" t="s">
        <v>191</v>
      </c>
      <c r="E151" s="1">
        <v>43837</v>
      </c>
      <c r="F151">
        <v>0</v>
      </c>
      <c r="G151">
        <v>0</v>
      </c>
      <c r="H151" s="1">
        <v>43853</v>
      </c>
      <c r="I151" s="1">
        <v>43873</v>
      </c>
      <c r="J151" t="s">
        <v>20</v>
      </c>
      <c r="K151">
        <v>78.38</v>
      </c>
      <c r="L151">
        <v>7.13</v>
      </c>
      <c r="M151">
        <v>71.25</v>
      </c>
      <c r="N151" s="6">
        <v>-20</v>
      </c>
      <c r="O151" s="2">
        <v>-1425</v>
      </c>
      <c r="P151" t="s">
        <v>21</v>
      </c>
      <c r="R151" t="s">
        <v>125</v>
      </c>
    </row>
    <row r="152" spans="1:18" ht="30" x14ac:dyDescent="0.25">
      <c r="A152" s="5" t="s">
        <v>192</v>
      </c>
      <c r="B152">
        <v>260</v>
      </c>
      <c r="C152" s="1">
        <v>43889</v>
      </c>
      <c r="D152" t="s">
        <v>193</v>
      </c>
      <c r="E152" s="1">
        <v>43882</v>
      </c>
      <c r="F152">
        <v>0</v>
      </c>
      <c r="G152">
        <v>0</v>
      </c>
      <c r="H152" s="1">
        <v>43892</v>
      </c>
      <c r="I152" s="1">
        <v>43912</v>
      </c>
      <c r="J152" t="s">
        <v>20</v>
      </c>
      <c r="K152" s="2">
        <v>1300</v>
      </c>
      <c r="L152">
        <v>118.18</v>
      </c>
      <c r="M152" s="2">
        <v>1181.82</v>
      </c>
      <c r="N152" s="6">
        <v>-20</v>
      </c>
      <c r="O152" s="2">
        <v>-23636.400000000001</v>
      </c>
      <c r="P152" t="s">
        <v>21</v>
      </c>
      <c r="R152" t="s">
        <v>69</v>
      </c>
    </row>
    <row r="153" spans="1:18" ht="30" x14ac:dyDescent="0.25">
      <c r="A153" s="5" t="s">
        <v>96</v>
      </c>
      <c r="B153">
        <v>108</v>
      </c>
      <c r="C153" s="1">
        <v>43872</v>
      </c>
      <c r="D153" t="str">
        <f>"303631905080042"</f>
        <v>303631905080042</v>
      </c>
      <c r="E153" s="1">
        <v>43865</v>
      </c>
      <c r="F153">
        <v>0</v>
      </c>
      <c r="G153">
        <v>0</v>
      </c>
      <c r="H153" s="1">
        <v>43874</v>
      </c>
      <c r="I153" s="1">
        <v>43896</v>
      </c>
      <c r="J153" t="s">
        <v>20</v>
      </c>
      <c r="K153">
        <v>28.23</v>
      </c>
      <c r="L153">
        <v>5.09</v>
      </c>
      <c r="M153">
        <v>23.14</v>
      </c>
      <c r="N153" s="6">
        <v>-22</v>
      </c>
      <c r="O153">
        <v>-509.08</v>
      </c>
      <c r="P153" t="s">
        <v>21</v>
      </c>
      <c r="R153" t="s">
        <v>97</v>
      </c>
    </row>
    <row r="154" spans="1:18" ht="30" x14ac:dyDescent="0.25">
      <c r="A154" s="5" t="s">
        <v>194</v>
      </c>
      <c r="B154">
        <v>95</v>
      </c>
      <c r="C154" s="1">
        <v>43866</v>
      </c>
      <c r="D154" t="str">
        <f>"1010589425"</f>
        <v>1010589425</v>
      </c>
      <c r="E154" s="1">
        <v>43850</v>
      </c>
      <c r="F154">
        <v>0</v>
      </c>
      <c r="G154">
        <v>0</v>
      </c>
      <c r="H154" s="1">
        <v>43867</v>
      </c>
      <c r="I154" s="1">
        <v>43890</v>
      </c>
      <c r="J154" t="s">
        <v>20</v>
      </c>
      <c r="K154">
        <v>317.39999999999998</v>
      </c>
      <c r="L154">
        <v>57.24</v>
      </c>
      <c r="M154">
        <v>260.16000000000003</v>
      </c>
      <c r="N154" s="6">
        <v>-23</v>
      </c>
      <c r="O154" s="2">
        <v>-5983.68</v>
      </c>
      <c r="P154" t="s">
        <v>21</v>
      </c>
      <c r="R154" t="s">
        <v>195</v>
      </c>
    </row>
    <row r="155" spans="1:18" x14ac:dyDescent="0.25">
      <c r="A155" s="5" t="s">
        <v>115</v>
      </c>
      <c r="B155">
        <v>119</v>
      </c>
      <c r="C155" s="1">
        <v>43873</v>
      </c>
      <c r="D155" t="str">
        <f>"2020120000913"</f>
        <v>2020120000913</v>
      </c>
      <c r="E155" s="1">
        <v>43868</v>
      </c>
      <c r="F155">
        <v>0</v>
      </c>
      <c r="G155">
        <v>0</v>
      </c>
      <c r="H155" s="1">
        <v>43874</v>
      </c>
      <c r="I155" s="1">
        <v>43898</v>
      </c>
      <c r="J155" t="s">
        <v>20</v>
      </c>
      <c r="K155">
        <v>227.1</v>
      </c>
      <c r="L155">
        <v>40.950000000000003</v>
      </c>
      <c r="M155">
        <v>186.15</v>
      </c>
      <c r="N155" s="6">
        <v>-24</v>
      </c>
      <c r="O155" s="2">
        <v>-4467.6000000000004</v>
      </c>
      <c r="P155" t="s">
        <v>21</v>
      </c>
      <c r="R155" t="s">
        <v>88</v>
      </c>
    </row>
    <row r="156" spans="1:18" x14ac:dyDescent="0.25">
      <c r="A156" s="5" t="s">
        <v>115</v>
      </c>
      <c r="B156">
        <v>120</v>
      </c>
      <c r="C156" s="1">
        <v>43873</v>
      </c>
      <c r="D156" t="str">
        <f>"2020120000744"</f>
        <v>2020120000744</v>
      </c>
      <c r="E156" s="1">
        <v>43867</v>
      </c>
      <c r="F156">
        <v>0</v>
      </c>
      <c r="G156">
        <v>0</v>
      </c>
      <c r="H156" s="1">
        <v>43874</v>
      </c>
      <c r="I156" s="1">
        <v>43898</v>
      </c>
      <c r="J156" t="s">
        <v>20</v>
      </c>
      <c r="K156">
        <v>209.83</v>
      </c>
      <c r="L156">
        <v>37.840000000000003</v>
      </c>
      <c r="M156">
        <v>171.99</v>
      </c>
      <c r="N156" s="6">
        <v>-24</v>
      </c>
      <c r="O156" s="2">
        <v>-4127.76</v>
      </c>
      <c r="P156" t="s">
        <v>21</v>
      </c>
      <c r="R156" t="s">
        <v>88</v>
      </c>
    </row>
    <row r="157" spans="1:18" x14ac:dyDescent="0.25">
      <c r="A157" s="5" t="s">
        <v>94</v>
      </c>
      <c r="B157">
        <v>189</v>
      </c>
      <c r="C157" s="1">
        <v>43885</v>
      </c>
      <c r="D157" t="s">
        <v>196</v>
      </c>
      <c r="E157" s="1">
        <v>43830</v>
      </c>
      <c r="F157">
        <v>0</v>
      </c>
      <c r="G157">
        <v>0</v>
      </c>
      <c r="H157" s="1">
        <v>43885</v>
      </c>
      <c r="I157" s="1">
        <v>43921</v>
      </c>
      <c r="J157" t="s">
        <v>20</v>
      </c>
      <c r="K157">
        <v>244</v>
      </c>
      <c r="L157">
        <v>44</v>
      </c>
      <c r="M157">
        <v>200</v>
      </c>
      <c r="N157" s="6">
        <v>-36</v>
      </c>
      <c r="O157" s="2">
        <v>-7200</v>
      </c>
      <c r="P157" t="s">
        <v>21</v>
      </c>
      <c r="R157" t="s">
        <v>49</v>
      </c>
    </row>
    <row r="158" spans="1:18" x14ac:dyDescent="0.25">
      <c r="A158" s="5" t="s">
        <v>94</v>
      </c>
      <c r="B158">
        <v>190</v>
      </c>
      <c r="C158" s="1">
        <v>43885</v>
      </c>
      <c r="D158" t="s">
        <v>197</v>
      </c>
      <c r="E158" s="1">
        <v>43830</v>
      </c>
      <c r="F158">
        <v>0</v>
      </c>
      <c r="G158">
        <v>0</v>
      </c>
      <c r="H158" s="1">
        <v>43885</v>
      </c>
      <c r="I158" s="1">
        <v>43921</v>
      </c>
      <c r="J158" t="s">
        <v>20</v>
      </c>
      <c r="K158">
        <v>244</v>
      </c>
      <c r="L158">
        <v>44</v>
      </c>
      <c r="M158">
        <v>200</v>
      </c>
      <c r="N158" s="6">
        <v>-36</v>
      </c>
      <c r="O158" s="2">
        <v>-7200</v>
      </c>
      <c r="P158" t="s">
        <v>21</v>
      </c>
      <c r="R158" t="s">
        <v>49</v>
      </c>
    </row>
    <row r="159" spans="1:18" x14ac:dyDescent="0.25">
      <c r="A159" s="5" t="s">
        <v>94</v>
      </c>
      <c r="B159">
        <v>152</v>
      </c>
      <c r="C159" s="1">
        <v>43881</v>
      </c>
      <c r="D159" t="s">
        <v>198</v>
      </c>
      <c r="E159" s="1">
        <v>43830</v>
      </c>
      <c r="F159">
        <v>0</v>
      </c>
      <c r="G159">
        <v>0</v>
      </c>
      <c r="H159" s="1">
        <v>43882</v>
      </c>
      <c r="I159" s="1">
        <v>43921</v>
      </c>
      <c r="J159" t="s">
        <v>20</v>
      </c>
      <c r="K159" s="2">
        <v>1488.4</v>
      </c>
      <c r="L159">
        <v>268.39999999999998</v>
      </c>
      <c r="M159" s="2">
        <v>1220</v>
      </c>
      <c r="N159" s="6">
        <v>-39</v>
      </c>
      <c r="O159" s="2">
        <v>-47580</v>
      </c>
      <c r="P159" t="s">
        <v>21</v>
      </c>
      <c r="R159" t="s">
        <v>49</v>
      </c>
    </row>
    <row r="160" spans="1:18" x14ac:dyDescent="0.25">
      <c r="A160" s="5" t="s">
        <v>173</v>
      </c>
      <c r="B160">
        <v>99</v>
      </c>
      <c r="C160" s="1">
        <v>43867</v>
      </c>
      <c r="D160" s="4">
        <v>2.02E+55</v>
      </c>
      <c r="E160" s="1">
        <v>43851</v>
      </c>
      <c r="F160">
        <v>0</v>
      </c>
      <c r="G160">
        <v>0</v>
      </c>
      <c r="H160" s="1">
        <v>43871</v>
      </c>
      <c r="I160" s="1">
        <v>43911</v>
      </c>
      <c r="J160" t="s">
        <v>20</v>
      </c>
      <c r="K160">
        <v>40.76</v>
      </c>
      <c r="L160">
        <v>1.77</v>
      </c>
      <c r="M160">
        <v>38.99</v>
      </c>
      <c r="N160" s="6">
        <v>-40</v>
      </c>
      <c r="O160" s="2">
        <v>-1559.6</v>
      </c>
      <c r="P160" t="s">
        <v>21</v>
      </c>
      <c r="R160" t="s">
        <v>22</v>
      </c>
    </row>
    <row r="161" spans="1:18" ht="45" x14ac:dyDescent="0.25">
      <c r="A161" s="5" t="s">
        <v>199</v>
      </c>
      <c r="B161">
        <v>360</v>
      </c>
      <c r="C161" s="1">
        <v>43909</v>
      </c>
      <c r="D161" t="s">
        <v>200</v>
      </c>
      <c r="E161" s="1">
        <v>43887</v>
      </c>
      <c r="F161">
        <v>0</v>
      </c>
      <c r="G161">
        <v>0</v>
      </c>
      <c r="H161" s="1">
        <v>43909</v>
      </c>
      <c r="I161" s="1">
        <v>43951</v>
      </c>
      <c r="J161" t="s">
        <v>20</v>
      </c>
      <c r="K161" s="2">
        <v>2236.4899999999998</v>
      </c>
      <c r="L161">
        <v>0</v>
      </c>
      <c r="M161" s="2">
        <v>2236.4899999999998</v>
      </c>
      <c r="N161" s="6">
        <v>-42</v>
      </c>
      <c r="O161" s="2">
        <v>-93932.58</v>
      </c>
      <c r="P161" t="s">
        <v>21</v>
      </c>
      <c r="R161" t="s">
        <v>201</v>
      </c>
    </row>
    <row r="162" spans="1:18" ht="45" x14ac:dyDescent="0.25">
      <c r="A162" s="5" t="s">
        <v>199</v>
      </c>
      <c r="B162">
        <v>356</v>
      </c>
      <c r="C162" s="1">
        <v>43909</v>
      </c>
      <c r="D162" t="s">
        <v>200</v>
      </c>
      <c r="E162" s="1">
        <v>43887</v>
      </c>
      <c r="F162">
        <v>0</v>
      </c>
      <c r="G162">
        <v>0</v>
      </c>
      <c r="H162" s="1">
        <v>43909</v>
      </c>
      <c r="I162" s="1">
        <v>43951</v>
      </c>
      <c r="J162" t="s">
        <v>20</v>
      </c>
      <c r="K162">
        <v>783.32</v>
      </c>
      <c r="L162">
        <v>0</v>
      </c>
      <c r="M162">
        <v>783.32</v>
      </c>
      <c r="N162" s="6">
        <v>-42</v>
      </c>
      <c r="O162" s="2">
        <v>-32899.440000000002</v>
      </c>
      <c r="P162" t="s">
        <v>21</v>
      </c>
      <c r="R162" t="s">
        <v>201</v>
      </c>
    </row>
    <row r="163" spans="1:18" ht="45" x14ac:dyDescent="0.25">
      <c r="A163" s="5" t="s">
        <v>199</v>
      </c>
      <c r="B163">
        <v>358</v>
      </c>
      <c r="C163" s="1">
        <v>43909</v>
      </c>
      <c r="D163" t="s">
        <v>200</v>
      </c>
      <c r="E163" s="1">
        <v>43887</v>
      </c>
      <c r="F163">
        <v>0</v>
      </c>
      <c r="G163">
        <v>0</v>
      </c>
      <c r="H163" s="1">
        <v>43909</v>
      </c>
      <c r="I163" s="1">
        <v>43951</v>
      </c>
      <c r="J163" t="s">
        <v>20</v>
      </c>
      <c r="K163" s="2">
        <v>1510.56</v>
      </c>
      <c r="L163">
        <v>0</v>
      </c>
      <c r="M163" s="2">
        <v>1510.56</v>
      </c>
      <c r="N163" s="6">
        <v>-42</v>
      </c>
      <c r="O163" s="2">
        <v>-63443.519999999997</v>
      </c>
      <c r="P163" t="s">
        <v>21</v>
      </c>
      <c r="R163" t="s">
        <v>201</v>
      </c>
    </row>
    <row r="164" spans="1:18" ht="45" x14ac:dyDescent="0.25">
      <c r="A164" s="5" t="s">
        <v>199</v>
      </c>
      <c r="B164">
        <v>359</v>
      </c>
      <c r="C164" s="1">
        <v>43909</v>
      </c>
      <c r="D164" t="s">
        <v>200</v>
      </c>
      <c r="E164" s="1">
        <v>43887</v>
      </c>
      <c r="F164">
        <v>0</v>
      </c>
      <c r="G164">
        <v>0</v>
      </c>
      <c r="H164" s="1">
        <v>43909</v>
      </c>
      <c r="I164" s="1">
        <v>43951</v>
      </c>
      <c r="J164" t="s">
        <v>20</v>
      </c>
      <c r="K164" s="2">
        <v>1422.2</v>
      </c>
      <c r="L164">
        <v>0</v>
      </c>
      <c r="M164" s="2">
        <v>1422.2</v>
      </c>
      <c r="N164" s="6">
        <v>-42</v>
      </c>
      <c r="O164" s="2">
        <v>-59732.4</v>
      </c>
      <c r="P164" t="s">
        <v>21</v>
      </c>
      <c r="R164" t="s">
        <v>201</v>
      </c>
    </row>
    <row r="165" spans="1:18" ht="45" x14ac:dyDescent="0.25">
      <c r="A165" s="5" t="s">
        <v>199</v>
      </c>
      <c r="B165">
        <v>357</v>
      </c>
      <c r="C165" s="1">
        <v>43909</v>
      </c>
      <c r="D165" t="s">
        <v>200</v>
      </c>
      <c r="E165" s="1">
        <v>43887</v>
      </c>
      <c r="F165">
        <v>0</v>
      </c>
      <c r="G165">
        <v>0</v>
      </c>
      <c r="H165" s="1">
        <v>43909</v>
      </c>
      <c r="I165" s="1">
        <v>43951</v>
      </c>
      <c r="J165" t="s">
        <v>20</v>
      </c>
      <c r="K165" s="2">
        <v>5628.48</v>
      </c>
      <c r="L165" s="2">
        <v>2088.39</v>
      </c>
      <c r="M165" s="2">
        <v>3540.09</v>
      </c>
      <c r="N165" s="6">
        <v>-42</v>
      </c>
      <c r="O165" s="2">
        <v>-148683.78</v>
      </c>
      <c r="P165" t="s">
        <v>21</v>
      </c>
      <c r="R165" t="s">
        <v>201</v>
      </c>
    </row>
    <row r="166" spans="1:18" x14ac:dyDescent="0.25">
      <c r="A166" s="5" t="s">
        <v>94</v>
      </c>
      <c r="B166">
        <v>152</v>
      </c>
      <c r="C166" s="1">
        <v>43881</v>
      </c>
      <c r="D166" t="s">
        <v>202</v>
      </c>
      <c r="E166" s="1">
        <v>43853</v>
      </c>
      <c r="F166">
        <v>0</v>
      </c>
      <c r="G166">
        <v>0</v>
      </c>
      <c r="H166" s="1">
        <v>43882</v>
      </c>
      <c r="I166" s="1">
        <v>43951</v>
      </c>
      <c r="J166" t="s">
        <v>20</v>
      </c>
      <c r="K166">
        <v>671</v>
      </c>
      <c r="L166">
        <v>121</v>
      </c>
      <c r="M166">
        <v>550</v>
      </c>
      <c r="N166" s="6">
        <v>-69</v>
      </c>
      <c r="O166" s="2">
        <v>-37950</v>
      </c>
      <c r="P166" t="s">
        <v>21</v>
      </c>
      <c r="R166" t="s">
        <v>171</v>
      </c>
    </row>
    <row r="167" spans="1:18" ht="30" x14ac:dyDescent="0.25">
      <c r="A167" s="5" t="s">
        <v>203</v>
      </c>
      <c r="B167">
        <v>0</v>
      </c>
      <c r="D167" t="s">
        <v>204</v>
      </c>
      <c r="F167">
        <v>0</v>
      </c>
      <c r="G167">
        <v>0</v>
      </c>
      <c r="K167" s="2">
        <v>222390.04</v>
      </c>
      <c r="L167" s="2">
        <v>34544.93</v>
      </c>
      <c r="M167" s="2">
        <v>187845.11</v>
      </c>
      <c r="N167" s="6">
        <v>3.71</v>
      </c>
      <c r="O167" s="2">
        <v>697440.52</v>
      </c>
      <c r="R167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L_RIT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Vicentini</dc:creator>
  <cp:lastModifiedBy>Alessandra Vicentini</cp:lastModifiedBy>
  <dcterms:created xsi:type="dcterms:W3CDTF">2020-07-24T17:35:19Z</dcterms:created>
  <dcterms:modified xsi:type="dcterms:W3CDTF">2021-03-04T12:49:43Z</dcterms:modified>
</cp:coreProperties>
</file>